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05" windowWidth="7350" windowHeight="6420"/>
  </bookViews>
  <sheets>
    <sheet name="Operational Data" sheetId="2" r:id="rId1"/>
    <sheet name="Financial data" sheetId="3" r:id="rId2"/>
    <sheet name="One-offs" sheetId="4" r:id="rId3"/>
  </sheets>
  <calcPr calcId="145621"/>
</workbook>
</file>

<file path=xl/calcChain.xml><?xml version="1.0" encoding="utf-8"?>
<calcChain xmlns="http://schemas.openxmlformats.org/spreadsheetml/2006/main">
  <c r="AE22" i="3" l="1"/>
  <c r="AE21" i="3"/>
  <c r="AF21" i="3" l="1"/>
  <c r="AF22" i="3" s="1"/>
  <c r="AF20" i="3"/>
  <c r="AE20" i="3"/>
  <c r="AF19" i="3"/>
  <c r="AF18" i="3"/>
  <c r="AF17" i="3"/>
  <c r="AF16" i="3"/>
  <c r="AF15" i="3"/>
  <c r="AF14" i="3"/>
  <c r="AF10" i="3"/>
  <c r="AF11" i="3" s="1"/>
  <c r="AE11" i="3"/>
  <c r="AE10" i="3"/>
  <c r="AF8" i="3"/>
  <c r="AE8" i="3"/>
  <c r="AF7" i="3"/>
  <c r="AE7" i="3"/>
  <c r="H11" i="4" l="1"/>
  <c r="G11" i="4"/>
  <c r="F11" i="4"/>
  <c r="E11" i="4"/>
  <c r="D11" i="4"/>
  <c r="AF49" i="3" l="1"/>
  <c r="AE48" i="3"/>
  <c r="AF47" i="3"/>
  <c r="AF48" i="3" s="1"/>
  <c r="AF46" i="3"/>
  <c r="AE45" i="3"/>
  <c r="AF44" i="3"/>
  <c r="AF45" i="3" s="1"/>
  <c r="AF43" i="3"/>
  <c r="AF42" i="3"/>
  <c r="AF39" i="3" l="1"/>
  <c r="AE39" i="3"/>
  <c r="AF38" i="3"/>
  <c r="AE38" i="3"/>
  <c r="AF30" i="3"/>
  <c r="AE30" i="3"/>
  <c r="AF29" i="3"/>
  <c r="AE29" i="3"/>
  <c r="AF36" i="3"/>
  <c r="AE36" i="3"/>
  <c r="AF27" i="3"/>
  <c r="AE27" i="3"/>
  <c r="AF35" i="3"/>
  <c r="AE35" i="3"/>
  <c r="AF26" i="3"/>
  <c r="AE26" i="3"/>
  <c r="AF40" i="3" l="1"/>
  <c r="AF37" i="3"/>
  <c r="AF34" i="3"/>
  <c r="AF33" i="3"/>
  <c r="AF31" i="3"/>
  <c r="AF28" i="3"/>
  <c r="AF25" i="3"/>
  <c r="AF24" i="3"/>
  <c r="AF13" i="3"/>
  <c r="AF12" i="3"/>
  <c r="AF9" i="3"/>
  <c r="AF6" i="3"/>
  <c r="AE6" i="3"/>
  <c r="AF5" i="3"/>
  <c r="AF4" i="3"/>
  <c r="AF20" i="2" l="1"/>
  <c r="AF4" i="2" l="1"/>
  <c r="AF28" i="2" l="1"/>
  <c r="AF27" i="2"/>
  <c r="AF25" i="2"/>
  <c r="AF24" i="2"/>
  <c r="AF23" i="2"/>
  <c r="AF22" i="2" l="1"/>
  <c r="AF26" i="2"/>
  <c r="AF36" i="2"/>
  <c r="AF35" i="2"/>
  <c r="AF34" i="2"/>
  <c r="AF32" i="2"/>
  <c r="AF11" i="2"/>
  <c r="AF10" i="2"/>
  <c r="AF8" i="2"/>
  <c r="AF7" i="2"/>
  <c r="AE36" i="2"/>
  <c r="AE35" i="2"/>
  <c r="AE34" i="2"/>
  <c r="AE32" i="2"/>
  <c r="AE31" i="2"/>
  <c r="AE26" i="2"/>
  <c r="AE22" i="2"/>
  <c r="AE9" i="2"/>
  <c r="AE6" i="2"/>
  <c r="AF6" i="2" l="1"/>
  <c r="AF31" i="2"/>
  <c r="AE21" i="2"/>
  <c r="AF21" i="2"/>
  <c r="AF9" i="2"/>
  <c r="AE5" i="2"/>
  <c r="AD22" i="3"/>
  <c r="AD48" i="3"/>
  <c r="AD45" i="3"/>
  <c r="AD39" i="3"/>
  <c r="AD36" i="3"/>
  <c r="AD30" i="3"/>
  <c r="AD27" i="3"/>
  <c r="AD20" i="3"/>
  <c r="AD11" i="3"/>
  <c r="AD8" i="3"/>
  <c r="AD6" i="3"/>
  <c r="AD36" i="2"/>
  <c r="AD35" i="2"/>
  <c r="AD34" i="2"/>
  <c r="AD32" i="2"/>
  <c r="AD31" i="2"/>
  <c r="AD26" i="2"/>
  <c r="AD22" i="2"/>
  <c r="AD9" i="2"/>
  <c r="AD6" i="2"/>
  <c r="AC39" i="3"/>
  <c r="AC36" i="3"/>
  <c r="AC30" i="3"/>
  <c r="AC27" i="3"/>
  <c r="AC22" i="3"/>
  <c r="AC20" i="3"/>
  <c r="AC11" i="3"/>
  <c r="AC8" i="3"/>
  <c r="AC6" i="3"/>
  <c r="AF33" i="2" l="1"/>
  <c r="AF5" i="2"/>
  <c r="AE30" i="2"/>
  <c r="AE33" i="2"/>
  <c r="AD21" i="2"/>
  <c r="AD5" i="2"/>
  <c r="AC32" i="2"/>
  <c r="AC31" i="2"/>
  <c r="AC9" i="2"/>
  <c r="AC6" i="2"/>
  <c r="AF30" i="2" l="1"/>
  <c r="AD33" i="2"/>
  <c r="AD30" i="2"/>
  <c r="AC5" i="2"/>
  <c r="AC30" i="2" s="1"/>
  <c r="AC36" i="2" l="1"/>
  <c r="AC35" i="2"/>
  <c r="AC34" i="2"/>
  <c r="AC22" i="2"/>
  <c r="AC26" i="2"/>
  <c r="AC21" i="2" l="1"/>
  <c r="AC33" i="2" s="1"/>
  <c r="AC48" i="3"/>
  <c r="AC45" i="3"/>
  <c r="AB48" i="3" l="1"/>
  <c r="AB45" i="3"/>
  <c r="AB39" i="3"/>
  <c r="AB36" i="3"/>
  <c r="AB30" i="3"/>
  <c r="AB27" i="3"/>
  <c r="AB22" i="3"/>
  <c r="AB20" i="3"/>
  <c r="AB11" i="3"/>
  <c r="AB8" i="3"/>
  <c r="AB6" i="3"/>
  <c r="AB36" i="2"/>
  <c r="AB35" i="2"/>
  <c r="AB34" i="2"/>
  <c r="AB32" i="2"/>
  <c r="AB31" i="2"/>
  <c r="AB26" i="2"/>
  <c r="AB22" i="2"/>
  <c r="AB9" i="2"/>
  <c r="AB6" i="2"/>
  <c r="AA40" i="3"/>
  <c r="AA35" i="3"/>
  <c r="AA34" i="3"/>
  <c r="AA29" i="3"/>
  <c r="AA28" i="3"/>
  <c r="AA19" i="3"/>
  <c r="AA12" i="3"/>
  <c r="AA7" i="3"/>
  <c r="AA5" i="3"/>
  <c r="AA4" i="3"/>
  <c r="AB21" i="2" l="1"/>
  <c r="AB33" i="2" s="1"/>
  <c r="AB5" i="2"/>
  <c r="AB30" i="2" s="1"/>
  <c r="AA49" i="3"/>
  <c r="AA47" i="3"/>
  <c r="AA46" i="3"/>
  <c r="AA44" i="3"/>
  <c r="AA43" i="3"/>
  <c r="AA42" i="3"/>
  <c r="AA38" i="3"/>
  <c r="AA37" i="3"/>
  <c r="AA33" i="3"/>
  <c r="AA36" i="3" s="1"/>
  <c r="AA31" i="3"/>
  <c r="AA26" i="3"/>
  <c r="AA25" i="3"/>
  <c r="AA24" i="3"/>
  <c r="AA21" i="3"/>
  <c r="AA20" i="3"/>
  <c r="AA18" i="3"/>
  <c r="AA17" i="3"/>
  <c r="AA16" i="3"/>
  <c r="AA15" i="3"/>
  <c r="AA14" i="3"/>
  <c r="AA13" i="3"/>
  <c r="AA10" i="3"/>
  <c r="AA9" i="3"/>
  <c r="Z48" i="3"/>
  <c r="Z45" i="3"/>
  <c r="Z39" i="3"/>
  <c r="Z36" i="3"/>
  <c r="Z30" i="3"/>
  <c r="Z27" i="3"/>
  <c r="Z22" i="3"/>
  <c r="Z20" i="3"/>
  <c r="Z11" i="3"/>
  <c r="Z8" i="3"/>
  <c r="Z6" i="3"/>
  <c r="AA39" i="3" l="1"/>
  <c r="AA45" i="3"/>
  <c r="AA48" i="3"/>
  <c r="AA27" i="3"/>
  <c r="AA30" i="3"/>
  <c r="AA6" i="3"/>
  <c r="AA11" i="3"/>
  <c r="AA8" i="3"/>
  <c r="AA11" i="2"/>
  <c r="AA10" i="2"/>
  <c r="AA8" i="2"/>
  <c r="AA7" i="2"/>
  <c r="AA28" i="2"/>
  <c r="AA27" i="2"/>
  <c r="AA25" i="2"/>
  <c r="AA24" i="2"/>
  <c r="AA23" i="2"/>
  <c r="AA20" i="2"/>
  <c r="AA18" i="2"/>
  <c r="AA17" i="2"/>
  <c r="AA4" i="2"/>
  <c r="Z36" i="2"/>
  <c r="AA36" i="2" s="1"/>
  <c r="Z35" i="2"/>
  <c r="Z34" i="2"/>
  <c r="AA34" i="2" s="1"/>
  <c r="Z32" i="2"/>
  <c r="AA32" i="2" s="1"/>
  <c r="Z31" i="2"/>
  <c r="AA31" i="2" s="1"/>
  <c r="Z26" i="2"/>
  <c r="AA26" i="2" s="1"/>
  <c r="Z22" i="2"/>
  <c r="AA22" i="2" s="1"/>
  <c r="Z9" i="2"/>
  <c r="Z6" i="2"/>
  <c r="Y48" i="3"/>
  <c r="Y45" i="3"/>
  <c r="Y39" i="3"/>
  <c r="Y36" i="3"/>
  <c r="Y30" i="3"/>
  <c r="Y27" i="3"/>
  <c r="Y22" i="3"/>
  <c r="Y20" i="3"/>
  <c r="Y11" i="3"/>
  <c r="Y8" i="3"/>
  <c r="Y6" i="3"/>
  <c r="AA35" i="2" l="1"/>
  <c r="Z21" i="2"/>
  <c r="AA9" i="2"/>
  <c r="AA6" i="2"/>
  <c r="Z5" i="2"/>
  <c r="Y36" i="2"/>
  <c r="Y35" i="2"/>
  <c r="Y34" i="2"/>
  <c r="Y32" i="2"/>
  <c r="Y31" i="2"/>
  <c r="Y26" i="2"/>
  <c r="Y22" i="2"/>
  <c r="Y9" i="2"/>
  <c r="Y6" i="2"/>
  <c r="AA5" i="2" l="1"/>
  <c r="Z30" i="2"/>
  <c r="AA30" i="2" s="1"/>
  <c r="Z33" i="2"/>
  <c r="AA33" i="2" s="1"/>
  <c r="AA21" i="2"/>
  <c r="Y21" i="2"/>
  <c r="Y33" i="2" s="1"/>
  <c r="Y5" i="2"/>
  <c r="Y30" i="2" s="1"/>
  <c r="S19" i="3" l="1"/>
  <c r="M8" i="3"/>
  <c r="N8" i="3"/>
  <c r="O8" i="3"/>
  <c r="M6" i="3"/>
  <c r="N6" i="3"/>
  <c r="O6" i="3"/>
  <c r="P8" i="3"/>
  <c r="Q8" i="3"/>
  <c r="R8" i="3"/>
  <c r="P6" i="3"/>
  <c r="Q6" i="3"/>
  <c r="R6" i="3"/>
  <c r="S36" i="3"/>
  <c r="X36" i="3"/>
  <c r="W36" i="3"/>
  <c r="X27" i="3"/>
  <c r="X48" i="3" l="1"/>
  <c r="X45" i="3"/>
  <c r="X39" i="3"/>
  <c r="X30" i="3"/>
  <c r="X22" i="3"/>
  <c r="X20" i="3"/>
  <c r="X11" i="3"/>
  <c r="X8" i="3"/>
  <c r="X6" i="3"/>
  <c r="X36" i="2" l="1"/>
  <c r="X35" i="2"/>
  <c r="X34" i="2"/>
  <c r="X32" i="2"/>
  <c r="X31" i="2"/>
  <c r="X26" i="2"/>
  <c r="X22" i="2"/>
  <c r="X9" i="2"/>
  <c r="X6" i="2"/>
  <c r="W11" i="3"/>
  <c r="W8" i="3"/>
  <c r="W6" i="3"/>
  <c r="V42" i="3"/>
  <c r="X21" i="2" l="1"/>
  <c r="X33" i="2" s="1"/>
  <c r="X5" i="2"/>
  <c r="X30" i="2" s="1"/>
  <c r="W48" i="3"/>
  <c r="W45" i="3"/>
  <c r="W39" i="3"/>
  <c r="W30" i="3"/>
  <c r="W27" i="3"/>
  <c r="W22" i="3"/>
  <c r="AA22" i="3" s="1"/>
  <c r="W20" i="3"/>
  <c r="W36" i="2"/>
  <c r="W35" i="2"/>
  <c r="W34" i="2"/>
  <c r="W32" i="2"/>
  <c r="W31" i="2"/>
  <c r="W26" i="2"/>
  <c r="W22" i="2"/>
  <c r="W9" i="2"/>
  <c r="W6" i="2"/>
  <c r="V19" i="3"/>
  <c r="V12" i="3"/>
  <c r="V7" i="3"/>
  <c r="V5" i="3"/>
  <c r="V4" i="3"/>
  <c r="V28" i="3"/>
  <c r="V29" i="3" s="1"/>
  <c r="V34" i="3"/>
  <c r="V35" i="3" s="1"/>
  <c r="U31" i="2"/>
  <c r="V31" i="2" s="1"/>
  <c r="V4" i="2"/>
  <c r="W5" i="2" l="1"/>
  <c r="W30" i="2" s="1"/>
  <c r="W21" i="2"/>
  <c r="W33" i="2" s="1"/>
  <c r="U32" i="2"/>
  <c r="U48" i="3" l="1"/>
  <c r="U45" i="3"/>
  <c r="V49" i="3"/>
  <c r="V47" i="3"/>
  <c r="V48" i="3" s="1"/>
  <c r="V46" i="3"/>
  <c r="V44" i="3"/>
  <c r="V43" i="3"/>
  <c r="V40" i="3"/>
  <c r="V38" i="3"/>
  <c r="V37" i="3"/>
  <c r="V33" i="3"/>
  <c r="V36" i="3" s="1"/>
  <c r="V31" i="3"/>
  <c r="V26" i="3"/>
  <c r="V25" i="3"/>
  <c r="V24" i="3"/>
  <c r="V30" i="3" s="1"/>
  <c r="V18" i="3"/>
  <c r="V17" i="3"/>
  <c r="V16" i="3"/>
  <c r="V15" i="3"/>
  <c r="V14" i="3"/>
  <c r="V21" i="3"/>
  <c r="V10" i="3"/>
  <c r="V11" i="3" s="1"/>
  <c r="V9" i="3"/>
  <c r="V8" i="3"/>
  <c r="V6" i="3"/>
  <c r="V20" i="3"/>
  <c r="V13" i="3"/>
  <c r="U39" i="3"/>
  <c r="U36" i="3"/>
  <c r="U30" i="3"/>
  <c r="U27" i="3"/>
  <c r="U22" i="3"/>
  <c r="U20" i="3"/>
  <c r="U11" i="3"/>
  <c r="U8" i="3"/>
  <c r="U6" i="3"/>
  <c r="V20" i="2"/>
  <c r="V18" i="2"/>
  <c r="V17" i="2"/>
  <c r="V28" i="2"/>
  <c r="V27" i="2"/>
  <c r="V25" i="2"/>
  <c r="V24" i="2"/>
  <c r="V23" i="2"/>
  <c r="V11" i="2"/>
  <c r="V10" i="2"/>
  <c r="V9" i="2" s="1"/>
  <c r="V8" i="2"/>
  <c r="V7" i="2"/>
  <c r="U36" i="2"/>
  <c r="U35" i="2"/>
  <c r="U34" i="2"/>
  <c r="V32" i="2"/>
  <c r="U26" i="2"/>
  <c r="V26" i="2" s="1"/>
  <c r="U22" i="2"/>
  <c r="V22" i="2" s="1"/>
  <c r="U9" i="2"/>
  <c r="U6" i="2"/>
  <c r="T22" i="3"/>
  <c r="T45" i="3"/>
  <c r="T48" i="3"/>
  <c r="S48" i="3"/>
  <c r="R48" i="3"/>
  <c r="Q48" i="3"/>
  <c r="P48" i="3"/>
  <c r="O48" i="3"/>
  <c r="N48" i="3"/>
  <c r="M48" i="3"/>
  <c r="M45" i="3"/>
  <c r="N45" i="3"/>
  <c r="O45" i="3"/>
  <c r="P45" i="3"/>
  <c r="Q45" i="3"/>
  <c r="R45" i="3"/>
  <c r="S45" i="3"/>
  <c r="T36" i="3"/>
  <c r="T39" i="3"/>
  <c r="T30" i="3"/>
  <c r="T27" i="3"/>
  <c r="T20" i="3"/>
  <c r="T11" i="3"/>
  <c r="T8" i="3"/>
  <c r="T6" i="3"/>
  <c r="T26" i="2"/>
  <c r="T21" i="2"/>
  <c r="T33" i="2" s="1"/>
  <c r="T22" i="2"/>
  <c r="S22" i="2"/>
  <c r="R22" i="2"/>
  <c r="R21" i="2" s="1"/>
  <c r="R33" i="2" s="1"/>
  <c r="S26" i="2"/>
  <c r="R26" i="2"/>
  <c r="T31" i="2"/>
  <c r="T32" i="2"/>
  <c r="T36" i="2"/>
  <c r="T35" i="2"/>
  <c r="T34" i="2"/>
  <c r="T9" i="2"/>
  <c r="T5" i="2" s="1"/>
  <c r="T30" i="2" s="1"/>
  <c r="T6" i="2"/>
  <c r="S11" i="3"/>
  <c r="S8" i="3"/>
  <c r="S6" i="3"/>
  <c r="S21" i="2"/>
  <c r="S33" i="2" s="1"/>
  <c r="S32" i="2"/>
  <c r="S39" i="3"/>
  <c r="S30" i="3"/>
  <c r="S27" i="3"/>
  <c r="S22" i="3"/>
  <c r="S20" i="3"/>
  <c r="S36" i="2"/>
  <c r="S35" i="2"/>
  <c r="S34" i="2"/>
  <c r="S31" i="2"/>
  <c r="S9" i="2"/>
  <c r="S5" i="2" s="1"/>
  <c r="S30" i="2" s="1"/>
  <c r="S6" i="2"/>
  <c r="C47" i="3"/>
  <c r="C48" i="3" s="1"/>
  <c r="D47" i="3"/>
  <c r="D48" i="3" s="1"/>
  <c r="E47" i="3"/>
  <c r="E48" i="3" s="1"/>
  <c r="F47" i="3"/>
  <c r="F48" i="3" s="1"/>
  <c r="C44" i="3"/>
  <c r="C45" i="3" s="1"/>
  <c r="D44" i="3"/>
  <c r="D45" i="3" s="1"/>
  <c r="E44" i="3"/>
  <c r="E45" i="3" s="1"/>
  <c r="F44" i="3"/>
  <c r="F45" i="3" s="1"/>
  <c r="H48" i="3"/>
  <c r="I48" i="3"/>
  <c r="L48" i="3"/>
  <c r="G45" i="3"/>
  <c r="J45" i="3"/>
  <c r="K45" i="3"/>
  <c r="H47" i="3"/>
  <c r="I47" i="3"/>
  <c r="J47" i="3"/>
  <c r="J48" i="3" s="1"/>
  <c r="K47" i="3"/>
  <c r="K48" i="3" s="1"/>
  <c r="L47" i="3"/>
  <c r="H44" i="3"/>
  <c r="H45" i="3" s="1"/>
  <c r="I44" i="3"/>
  <c r="I45" i="3" s="1"/>
  <c r="J44" i="3"/>
  <c r="K44" i="3"/>
  <c r="L44" i="3"/>
  <c r="L45" i="3" s="1"/>
  <c r="G47" i="3"/>
  <c r="G48" i="3" s="1"/>
  <c r="G44" i="3"/>
  <c r="R9" i="2"/>
  <c r="R6" i="2"/>
  <c r="R5" i="2" s="1"/>
  <c r="R30" i="2" s="1"/>
  <c r="R39" i="3"/>
  <c r="R36" i="3"/>
  <c r="R30" i="3"/>
  <c r="R27" i="3"/>
  <c r="R22" i="3"/>
  <c r="R20" i="3"/>
  <c r="Q31" i="2"/>
  <c r="R36" i="2"/>
  <c r="R35" i="2"/>
  <c r="R34" i="2"/>
  <c r="R32" i="2"/>
  <c r="R31" i="2"/>
  <c r="Q22" i="3"/>
  <c r="P22" i="3"/>
  <c r="Q13" i="3"/>
  <c r="Q39" i="3"/>
  <c r="Q36" i="3"/>
  <c r="Q30" i="3"/>
  <c r="Q27" i="3"/>
  <c r="Q20" i="3"/>
  <c r="P39" i="3"/>
  <c r="P36" i="3"/>
  <c r="P30" i="3"/>
  <c r="P27" i="3"/>
  <c r="P20" i="3"/>
  <c r="Q7" i="2"/>
  <c r="Q6" i="2" s="1"/>
  <c r="Q5" i="2" s="1"/>
  <c r="Q8" i="2"/>
  <c r="Q10" i="2"/>
  <c r="Q11" i="2"/>
  <c r="Q28" i="2"/>
  <c r="Q27" i="2"/>
  <c r="Q25" i="2"/>
  <c r="Q24" i="2"/>
  <c r="Q23" i="2"/>
  <c r="Q9" i="2"/>
  <c r="P36" i="2"/>
  <c r="Q36" i="2" s="1"/>
  <c r="P35" i="2"/>
  <c r="Q35" i="2" s="1"/>
  <c r="P34" i="2"/>
  <c r="Q34" i="2" s="1"/>
  <c r="P32" i="2"/>
  <c r="Q32" i="2" s="1"/>
  <c r="P31" i="2"/>
  <c r="P26" i="2"/>
  <c r="Q26" i="2" s="1"/>
  <c r="P22" i="2"/>
  <c r="Q22" i="2" s="1"/>
  <c r="P9" i="2"/>
  <c r="P6" i="2"/>
  <c r="P5" i="2"/>
  <c r="P30" i="2" s="1"/>
  <c r="Q30" i="2" s="1"/>
  <c r="C20" i="3"/>
  <c r="D20" i="3"/>
  <c r="E20" i="3"/>
  <c r="F20" i="3"/>
  <c r="G20" i="3"/>
  <c r="H20" i="3"/>
  <c r="I20" i="3"/>
  <c r="J20" i="3"/>
  <c r="K20" i="3"/>
  <c r="L20" i="3"/>
  <c r="M20" i="3"/>
  <c r="O39" i="3"/>
  <c r="O36" i="3"/>
  <c r="O30" i="3"/>
  <c r="O27" i="3"/>
  <c r="O20" i="3"/>
  <c r="O36" i="2"/>
  <c r="O35" i="2"/>
  <c r="O34" i="2"/>
  <c r="O32" i="2"/>
  <c r="O31" i="2"/>
  <c r="O26" i="2"/>
  <c r="O22" i="2"/>
  <c r="O21" i="2" s="1"/>
  <c r="O33" i="2" s="1"/>
  <c r="O9" i="2"/>
  <c r="O6" i="2"/>
  <c r="N20" i="3"/>
  <c r="O5" i="2"/>
  <c r="O30" i="2"/>
  <c r="N36" i="2"/>
  <c r="N35" i="2"/>
  <c r="N34" i="2"/>
  <c r="N32" i="2"/>
  <c r="N31" i="2"/>
  <c r="N26" i="2"/>
  <c r="N22" i="2"/>
  <c r="N9" i="2"/>
  <c r="N6" i="2"/>
  <c r="N5" i="2" s="1"/>
  <c r="N30" i="2" s="1"/>
  <c r="N39" i="3"/>
  <c r="N36" i="3"/>
  <c r="N30" i="3"/>
  <c r="N27" i="3"/>
  <c r="D39" i="3"/>
  <c r="E39" i="3"/>
  <c r="F39" i="3"/>
  <c r="G39" i="3"/>
  <c r="H39" i="3"/>
  <c r="I39" i="3"/>
  <c r="J39" i="3"/>
  <c r="K39" i="3"/>
  <c r="L39" i="3"/>
  <c r="M39" i="3"/>
  <c r="C39" i="3"/>
  <c r="D36" i="3"/>
  <c r="E36" i="3"/>
  <c r="F36" i="3"/>
  <c r="G36" i="3"/>
  <c r="H36" i="3"/>
  <c r="I36" i="3"/>
  <c r="J36" i="3"/>
  <c r="K36" i="3"/>
  <c r="L36" i="3"/>
  <c r="M36" i="3"/>
  <c r="C36" i="3"/>
  <c r="D30" i="3"/>
  <c r="E30" i="3"/>
  <c r="F30" i="3"/>
  <c r="G30" i="3"/>
  <c r="H30" i="3"/>
  <c r="I30" i="3"/>
  <c r="J30" i="3"/>
  <c r="K30" i="3"/>
  <c r="L30" i="3"/>
  <c r="M30" i="3"/>
  <c r="C30" i="3"/>
  <c r="D27" i="3"/>
  <c r="E27" i="3"/>
  <c r="F27" i="3"/>
  <c r="G27" i="3"/>
  <c r="H27" i="3"/>
  <c r="I27" i="3"/>
  <c r="J27" i="3"/>
  <c r="K27" i="3"/>
  <c r="L27" i="3"/>
  <c r="M27" i="3"/>
  <c r="C27" i="3"/>
  <c r="M36" i="2"/>
  <c r="M35" i="2"/>
  <c r="M34" i="2"/>
  <c r="M32" i="2"/>
  <c r="M31" i="2"/>
  <c r="M26" i="2"/>
  <c r="M22" i="2"/>
  <c r="M9" i="2"/>
  <c r="M6" i="2"/>
  <c r="M5" i="2" s="1"/>
  <c r="M30" i="2" s="1"/>
  <c r="L34" i="2"/>
  <c r="D32" i="2"/>
  <c r="E32" i="2"/>
  <c r="F32" i="2"/>
  <c r="H32" i="2"/>
  <c r="I32" i="2"/>
  <c r="J32" i="2"/>
  <c r="K32" i="2"/>
  <c r="C32" i="2"/>
  <c r="D31" i="2"/>
  <c r="E31" i="2"/>
  <c r="F31" i="2"/>
  <c r="H31" i="2"/>
  <c r="I31" i="2"/>
  <c r="J31" i="2"/>
  <c r="K31" i="2"/>
  <c r="C31" i="2"/>
  <c r="C36" i="2"/>
  <c r="C35" i="2"/>
  <c r="C34" i="2"/>
  <c r="D36" i="2"/>
  <c r="D35" i="2"/>
  <c r="D34" i="2"/>
  <c r="E36" i="2"/>
  <c r="E35" i="2"/>
  <c r="E34" i="2"/>
  <c r="F36" i="2"/>
  <c r="F35" i="2"/>
  <c r="F34" i="2"/>
  <c r="G36" i="2"/>
  <c r="G35" i="2"/>
  <c r="G34" i="2"/>
  <c r="H36" i="2"/>
  <c r="H35" i="2"/>
  <c r="H34" i="2"/>
  <c r="I36" i="2"/>
  <c r="I35" i="2"/>
  <c r="I34" i="2"/>
  <c r="J36" i="2"/>
  <c r="J35" i="2"/>
  <c r="J34" i="2"/>
  <c r="K36" i="2"/>
  <c r="K35" i="2"/>
  <c r="K34" i="2"/>
  <c r="L36" i="2"/>
  <c r="L35" i="2"/>
  <c r="K9" i="2"/>
  <c r="L9" i="2"/>
  <c r="J9" i="2"/>
  <c r="I9" i="2"/>
  <c r="H9" i="2"/>
  <c r="F9" i="2"/>
  <c r="G9" i="2"/>
  <c r="E9" i="2"/>
  <c r="D9" i="2"/>
  <c r="C9" i="2"/>
  <c r="L32" i="2"/>
  <c r="G32" i="2"/>
  <c r="L31" i="2"/>
  <c r="G31" i="2"/>
  <c r="K6" i="2"/>
  <c r="L6" i="2" s="1"/>
  <c r="L5" i="2" s="1"/>
  <c r="L30" i="2" s="1"/>
  <c r="J6" i="2"/>
  <c r="J5" i="2" s="1"/>
  <c r="J30" i="2" s="1"/>
  <c r="I6" i="2"/>
  <c r="I5" i="2"/>
  <c r="I30" i="2" s="1"/>
  <c r="H6" i="2"/>
  <c r="H5" i="2"/>
  <c r="H30" i="2"/>
  <c r="F6" i="2"/>
  <c r="G6" i="2" s="1"/>
  <c r="G5" i="2" s="1"/>
  <c r="G30" i="2" s="1"/>
  <c r="E6" i="2"/>
  <c r="E5" i="2" s="1"/>
  <c r="E30" i="2" s="1"/>
  <c r="D6" i="2"/>
  <c r="D5" i="2" s="1"/>
  <c r="D30" i="2" s="1"/>
  <c r="C6" i="2"/>
  <c r="C5" i="2"/>
  <c r="C30" i="2" s="1"/>
  <c r="L26" i="2"/>
  <c r="K26" i="2"/>
  <c r="J26" i="2"/>
  <c r="J21" i="2" s="1"/>
  <c r="J33" i="2" s="1"/>
  <c r="I26" i="2"/>
  <c r="H26" i="2"/>
  <c r="G26" i="2"/>
  <c r="F26" i="2"/>
  <c r="F21" i="2" s="1"/>
  <c r="F33" i="2" s="1"/>
  <c r="E26" i="2"/>
  <c r="D26" i="2"/>
  <c r="C26" i="2"/>
  <c r="L22" i="2"/>
  <c r="L21" i="2" s="1"/>
  <c r="L33" i="2" s="1"/>
  <c r="K22" i="2"/>
  <c r="J22" i="2"/>
  <c r="I22" i="2"/>
  <c r="H22" i="2"/>
  <c r="H21" i="2" s="1"/>
  <c r="H33" i="2" s="1"/>
  <c r="G22" i="2"/>
  <c r="F22" i="2"/>
  <c r="E22" i="2"/>
  <c r="D22" i="2"/>
  <c r="D21" i="2" s="1"/>
  <c r="D33" i="2" s="1"/>
  <c r="C22" i="2"/>
  <c r="K21" i="2"/>
  <c r="K33" i="2" s="1"/>
  <c r="I21" i="2"/>
  <c r="I33" i="2" s="1"/>
  <c r="G21" i="2"/>
  <c r="G33" i="2" s="1"/>
  <c r="E21" i="2"/>
  <c r="E33" i="2" s="1"/>
  <c r="C21" i="2"/>
  <c r="C33" i="2" s="1"/>
  <c r="F5" i="2"/>
  <c r="F30" i="2" s="1"/>
  <c r="N21" i="2"/>
  <c r="N33" i="2"/>
  <c r="M21" i="2"/>
  <c r="M33" i="2" s="1"/>
  <c r="P21" i="2"/>
  <c r="Q21" i="2" s="1"/>
  <c r="K5" i="2" l="1"/>
  <c r="K30" i="2" s="1"/>
  <c r="P33" i="2"/>
  <c r="Q33" i="2" s="1"/>
  <c r="V22" i="3"/>
  <c r="V36" i="2"/>
  <c r="V35" i="2"/>
  <c r="V34" i="2"/>
  <c r="V39" i="3"/>
  <c r="V6" i="2"/>
  <c r="V5" i="2" s="1"/>
  <c r="V45" i="3"/>
  <c r="V27" i="3"/>
  <c r="U21" i="2"/>
  <c r="U5" i="2"/>
  <c r="V30" i="2" l="1"/>
  <c r="U30" i="2"/>
  <c r="U33" i="2"/>
  <c r="V33" i="2" s="1"/>
  <c r="V21" i="2"/>
</calcChain>
</file>

<file path=xl/sharedStrings.xml><?xml version="1.0" encoding="utf-8"?>
<sst xmlns="http://schemas.openxmlformats.org/spreadsheetml/2006/main" count="146" uniqueCount="84">
  <si>
    <t>EURm</t>
  </si>
  <si>
    <t>Q1/08</t>
  </si>
  <si>
    <t>Q2/08</t>
  </si>
  <si>
    <t>Q3/08</t>
  </si>
  <si>
    <t>Q4/08</t>
  </si>
  <si>
    <t>Q1/09</t>
  </si>
  <si>
    <t>Q2/09</t>
  </si>
  <si>
    <t>Q3/09</t>
  </si>
  <si>
    <t>Q4/09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</si>
  <si>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</si>
  <si>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</si>
  <si>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</si>
  <si>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</si>
  <si>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</si>
  <si>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</si>
  <si>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</si>
  <si>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</si>
  <si>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</si>
  <si>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Consumer Customer ARPU</t>
  </si>
  <si>
    <t>Mobile subscriptions</t>
  </si>
  <si>
    <t>Elisa subscriptions total</t>
  </si>
  <si>
    <t>Mobile KPIs</t>
  </si>
  <si>
    <t>Fixed network KPIs</t>
  </si>
  <si>
    <t>Q1/10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</si>
  <si>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</si>
  <si>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</si>
  <si>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</si>
  <si>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</si>
  <si>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</si>
  <si>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</si>
  <si>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</si>
  <si>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</si>
  <si>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</si>
  <si>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</si>
  <si>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</si>
  <si>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</si>
  <si>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</si>
  <si>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</si>
  <si>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</si>
  <si>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</si>
  <si>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</si>
  <si>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</si>
  <si>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</si>
  <si>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Annualised Churn *</t>
  </si>
  <si>
    <t>Outgoing calls, million minutes *</t>
  </si>
  <si>
    <t>SMS, million messages *</t>
  </si>
  <si>
    <t>ARPU, €/month *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</si>
  <si>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</si>
  <si>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</si>
  <si>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</si>
  <si>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</si>
  <si>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</si>
  <si>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</si>
  <si>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Revenue, €m</t>
  </si>
  <si>
    <t xml:space="preserve">Non voice services / revenue * </t>
  </si>
  <si>
    <t>Q2/10</t>
  </si>
  <si>
    <t>Corporate Customer ARPU</t>
  </si>
  <si>
    <t>Q3/10</t>
  </si>
  <si>
    <t>Q4/10</t>
  </si>
  <si>
    <t>Q1/11</t>
  </si>
  <si>
    <t>Q2/11</t>
  </si>
  <si>
    <t>Estonian business **</t>
  </si>
  <si>
    <t>Q3/11</t>
  </si>
  <si>
    <t>Fixed and New Services revenue, €m</t>
  </si>
  <si>
    <t>Q4/11</t>
  </si>
  <si>
    <t>Q1/12</t>
  </si>
  <si>
    <t>Q2/12</t>
  </si>
  <si>
    <t>Q3/12</t>
  </si>
  <si>
    <t>x</t>
  </si>
  <si>
    <t>Q4/12</t>
  </si>
  <si>
    <t>Q1/13</t>
  </si>
  <si>
    <t>Q2/13</t>
  </si>
  <si>
    <t>Fixed network subscriptions **</t>
  </si>
  <si>
    <t>** PPO acquisition in Q2/13: Traditional +39 900, Broadband +60 600 and Cable-TV +38 300</t>
  </si>
  <si>
    <t>Q3/13</t>
  </si>
  <si>
    <t>Investments in shares and license fees</t>
  </si>
  <si>
    <t>Q4/13</t>
  </si>
  <si>
    <t>One-offs in 2013</t>
  </si>
  <si>
    <t>Consumer customers</t>
  </si>
  <si>
    <t>Corporate customers</t>
  </si>
  <si>
    <t>Total</t>
  </si>
  <si>
    <t>CAPEX **</t>
  </si>
  <si>
    <t>** Q3/13 CAPEX includes 800 MHz frequency license fee of EUR 5.1m</t>
  </si>
  <si>
    <t>* Finland, ARPU includes also prepaid. Prepaid deactivation time 14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</si>
</sst>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%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165" fontId="1" fillId="2" borderId="0" xfId="1" applyNumberFormat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3" fontId="1" fillId="0" borderId="0" xfId="2" applyNumberFormat="1" applyFont="1" applyFill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0" fontId="10" fillId="0" borderId="0" xfId="1" applyFont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9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166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10" fillId="0" borderId="2" xfId="1" applyFont="1" applyBorder="1"/>
    <xf numFmtId="0" fontId="1" fillId="0" borderId="2" xfId="1" applyFont="1" applyBorder="1"/>
    <xf numFmtId="3" fontId="1" fillId="0" borderId="2" xfId="2" applyNumberFormat="1" applyFont="1" applyFill="1" applyBorder="1"/>
    <xf numFmtId="0" fontId="10" fillId="0" borderId="2" xfId="1" applyFont="1" applyFill="1" applyBorder="1"/>
    <xf numFmtId="164" fontId="1" fillId="0" borderId="2" xfId="1" applyNumberFormat="1" applyFont="1" applyFill="1" applyBorder="1"/>
    <xf numFmtId="166" fontId="10" fillId="0" borderId="2" xfId="5" applyNumberFormat="1" applyFont="1" applyFill="1" applyBorder="1"/>
    <xf numFmtId="9" fontId="10" fillId="0" borderId="2" xfId="5" applyNumberFormat="1" applyFont="1" applyFill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3" fontId="9" fillId="0" borderId="2" xfId="1" applyNumberFormat="1" applyFont="1" applyFill="1" applyBorder="1"/>
    <xf numFmtId="3" fontId="9" fillId="0" borderId="3" xfId="1" applyNumberFormat="1" applyFont="1" applyFill="1" applyBorder="1"/>
    <xf numFmtId="3" fontId="10" fillId="0" borderId="3" xfId="1" applyNumberFormat="1" applyFont="1" applyFill="1" applyBorder="1"/>
    <xf numFmtId="9" fontId="1" fillId="0" borderId="2" xfId="5" applyFont="1" applyFill="1" applyBorder="1"/>
    <xf numFmtId="3" fontId="3" fillId="0" borderId="0" xfId="1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0" fontId="1" fillId="0" borderId="0" xfId="5" applyNumberFormat="1" applyFont="1" applyBorder="1"/>
    <xf numFmtId="0" fontId="0" fillId="0" borderId="4" xfId="0" applyBorder="1"/>
    <xf numFmtId="0" fontId="13" fillId="0" borderId="4" xfId="0" applyFont="1" applyBorder="1" applyAlignment="1">
      <alignment horizontal="right"/>
    </xf>
    <xf numFmtId="0" fontId="13" fillId="0" borderId="4" xfId="0" applyFont="1" applyBorder="1"/>
    <xf numFmtId="0" fontId="8" fillId="0" borderId="4" xfId="0" applyFont="1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4" fillId="0" borderId="0" xfId="0" applyFont="1" applyBorder="1"/>
    <xf numFmtId="0" fontId="0" fillId="0" borderId="0" xfId="0" applyBorder="1"/>
    <xf numFmtId="0" fontId="0" fillId="0" borderId="9" xfId="0" applyBorder="1"/>
    <xf numFmtId="0" fontId="13" fillId="0" borderId="0" xfId="0" applyFont="1" applyBorder="1"/>
    <xf numFmtId="164" fontId="0" fillId="0" borderId="0" xfId="0" applyNumberFormat="1" applyBorder="1"/>
    <xf numFmtId="0" fontId="0" fillId="0" borderId="10" xfId="0" applyBorder="1"/>
    <xf numFmtId="0" fontId="0" fillId="0" borderId="11" xfId="0" applyBorder="1"/>
    <xf numFmtId="166" fontId="1" fillId="0" borderId="2" xfId="5" applyNumberFormat="1" applyFont="1" applyBorder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0.570312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customWidth="1" outlineLevel="1"/>
    <col min="27" max="27" width="10.28515625" style="1" customWidth="1"/>
    <col min="28" max="31" width="10.28515625" style="1" customWidth="1" outlineLevel="1"/>
    <col min="32" max="58" width="10.28515625" style="1" customWidth="1"/>
    <col min="59" max="16384" width="9.140625" style="1"/>
  </cols>
  <sheetData>
    <row r="1" spans="1:36" ht="18" x14ac:dyDescent="0.25">
      <c r="A1" s="48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6" s="3" customFormat="1" x14ac:dyDescent="0.2">
      <c r="A2" s="12"/>
      <c r="B2" s="13"/>
      <c r="C2" s="14" t="s">
        <v>1</v>
      </c>
      <c r="D2" s="14" t="s">
        <v>2</v>
      </c>
      <c r="E2" s="14" t="s">
        <v>3</v>
      </c>
      <c r="F2" s="14" t="s">
        <v>4</v>
      </c>
      <c r="G2" s="49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49">
        <v>2009</v>
      </c>
      <c r="M2" s="14" t="s">
        <v>23</v>
      </c>
      <c r="N2" s="14" t="s">
        <v>55</v>
      </c>
      <c r="O2" s="14" t="s">
        <v>57</v>
      </c>
      <c r="P2" s="14" t="s">
        <v>58</v>
      </c>
      <c r="Q2" s="49">
        <v>2010</v>
      </c>
      <c r="R2" s="14" t="s">
        <v>59</v>
      </c>
      <c r="S2" s="14" t="s">
        <v>60</v>
      </c>
      <c r="T2" s="14" t="s">
        <v>62</v>
      </c>
      <c r="U2" s="14" t="s">
        <v>64</v>
      </c>
      <c r="V2" s="49">
        <v>2011</v>
      </c>
      <c r="W2" s="14" t="s">
        <v>65</v>
      </c>
      <c r="X2" s="14" t="s">
        <v>66</v>
      </c>
      <c r="Y2" s="14" t="s">
        <v>67</v>
      </c>
      <c r="Z2" s="14" t="s">
        <v>69</v>
      </c>
      <c r="AA2" s="49">
        <v>2012</v>
      </c>
      <c r="AB2" s="14" t="s">
        <v>70</v>
      </c>
      <c r="AC2" s="14" t="s">
        <v>71</v>
      </c>
      <c r="AD2" s="14" t="s">
        <v>74</v>
      </c>
      <c r="AE2" s="14" t="s">
        <v>76</v>
      </c>
      <c r="AF2" s="49">
        <v>2013</v>
      </c>
    </row>
    <row r="3" spans="1:36" ht="13.5" customHeight="1" x14ac:dyDescent="0.25">
      <c r="A3" s="8" t="s">
        <v>21</v>
      </c>
      <c r="B3" s="10"/>
      <c r="C3" s="11"/>
      <c r="D3" s="10"/>
      <c r="E3" s="10"/>
      <c r="F3" s="10"/>
      <c r="G3" s="50"/>
      <c r="H3" s="10"/>
      <c r="I3" s="10"/>
      <c r="J3" s="10"/>
      <c r="K3" s="10"/>
      <c r="L3" s="50"/>
      <c r="M3" s="10"/>
      <c r="N3" s="10"/>
      <c r="O3" s="10"/>
      <c r="P3" s="10"/>
      <c r="Q3" s="50"/>
      <c r="R3" s="10"/>
      <c r="S3" s="10"/>
      <c r="T3" s="10"/>
      <c r="U3" s="10"/>
      <c r="V3" s="50"/>
      <c r="W3" s="10"/>
      <c r="X3" s="10"/>
      <c r="Y3" s="10"/>
      <c r="Z3" s="10"/>
      <c r="AA3" s="50"/>
      <c r="AB3" s="10"/>
      <c r="AC3" s="10"/>
      <c r="AD3" s="10"/>
      <c r="AE3" s="10"/>
      <c r="AF3" s="50"/>
    </row>
    <row r="4" spans="1:36" ht="12" customHeight="1" x14ac:dyDescent="0.2">
      <c r="A4" s="21" t="s">
        <v>53</v>
      </c>
      <c r="B4" s="2"/>
      <c r="C4" s="20">
        <v>223</v>
      </c>
      <c r="D4" s="20">
        <v>229</v>
      </c>
      <c r="E4" s="20">
        <v>237</v>
      </c>
      <c r="F4" s="20">
        <v>231</v>
      </c>
      <c r="G4" s="52">
        <v>919</v>
      </c>
      <c r="H4" s="20">
        <v>212.1</v>
      </c>
      <c r="I4" s="20">
        <v>218.8</v>
      </c>
      <c r="J4" s="20">
        <v>224.9</v>
      </c>
      <c r="K4" s="20">
        <v>228.4</v>
      </c>
      <c r="L4" s="52">
        <v>884.19999999999993</v>
      </c>
      <c r="M4" s="20">
        <v>223.3</v>
      </c>
      <c r="N4" s="20">
        <v>234.8</v>
      </c>
      <c r="O4" s="20">
        <v>235.4</v>
      </c>
      <c r="P4" s="20">
        <v>244</v>
      </c>
      <c r="Q4" s="52">
        <v>938</v>
      </c>
      <c r="R4" s="20">
        <v>237</v>
      </c>
      <c r="S4" s="20">
        <v>241</v>
      </c>
      <c r="T4" s="20">
        <v>244</v>
      </c>
      <c r="U4" s="20">
        <v>258</v>
      </c>
      <c r="V4" s="51">
        <f>R4+S4+T4+U4-1</f>
        <v>979</v>
      </c>
      <c r="W4" s="20">
        <v>248</v>
      </c>
      <c r="X4" s="20">
        <v>256</v>
      </c>
      <c r="Y4" s="20">
        <v>253</v>
      </c>
      <c r="Z4" s="20">
        <v>262</v>
      </c>
      <c r="AA4" s="51">
        <f>W4+X4+Y4+Z4-1</f>
        <v>1018</v>
      </c>
      <c r="AB4" s="20">
        <v>226</v>
      </c>
      <c r="AC4" s="20">
        <v>236</v>
      </c>
      <c r="AD4" s="20">
        <v>241</v>
      </c>
      <c r="AE4" s="20">
        <v>241</v>
      </c>
      <c r="AF4" s="52">
        <f>AB4+AC4+AD4+AE4</f>
        <v>944</v>
      </c>
    </row>
    <row r="5" spans="1:36" x14ac:dyDescent="0.2">
      <c r="A5" s="21" t="s">
        <v>9</v>
      </c>
      <c r="B5" s="22"/>
      <c r="C5" s="20">
        <f t="shared" ref="C5:L5" si="0">C6+C9</f>
        <v>2695000</v>
      </c>
      <c r="D5" s="20">
        <f t="shared" si="0"/>
        <v>2772600</v>
      </c>
      <c r="E5" s="20">
        <f t="shared" si="0"/>
        <v>2830100</v>
      </c>
      <c r="F5" s="20">
        <f t="shared" si="0"/>
        <v>2879700</v>
      </c>
      <c r="G5" s="52">
        <f t="shared" si="0"/>
        <v>2879700</v>
      </c>
      <c r="H5" s="20">
        <f t="shared" si="0"/>
        <v>3025700</v>
      </c>
      <c r="I5" s="20">
        <f t="shared" si="0"/>
        <v>3152500</v>
      </c>
      <c r="J5" s="20">
        <f t="shared" si="0"/>
        <v>3217700</v>
      </c>
      <c r="K5" s="20">
        <f t="shared" si="0"/>
        <v>3329000</v>
      </c>
      <c r="L5" s="52">
        <f t="shared" si="0"/>
        <v>3329000</v>
      </c>
      <c r="M5" s="20">
        <f t="shared" ref="M5:R5" si="1">M6+M9</f>
        <v>3432100</v>
      </c>
      <c r="N5" s="20">
        <f t="shared" si="1"/>
        <v>3550000</v>
      </c>
      <c r="O5" s="20">
        <f t="shared" si="1"/>
        <v>3652500</v>
      </c>
      <c r="P5" s="20">
        <f t="shared" si="1"/>
        <v>3796900</v>
      </c>
      <c r="Q5" s="52">
        <f t="shared" si="1"/>
        <v>3796900</v>
      </c>
      <c r="R5" s="20">
        <f t="shared" si="1"/>
        <v>3898200</v>
      </c>
      <c r="S5" s="20">
        <f>S6+S9</f>
        <v>3990700</v>
      </c>
      <c r="T5" s="20">
        <f>T6+T9</f>
        <v>4093700</v>
      </c>
      <c r="U5" s="20">
        <f>U6+U9</f>
        <v>4157800</v>
      </c>
      <c r="V5" s="52">
        <f t="shared" ref="V5:W5" si="2">V6+V9</f>
        <v>4157800</v>
      </c>
      <c r="W5" s="20">
        <f t="shared" si="2"/>
        <v>4244400</v>
      </c>
      <c r="X5" s="20">
        <f t="shared" ref="X5:Y5" si="3">X6+X9</f>
        <v>4337400</v>
      </c>
      <c r="Y5" s="20">
        <f t="shared" si="3"/>
        <v>4426700</v>
      </c>
      <c r="Z5" s="20">
        <f t="shared" ref="Z5:AB5" si="4">Z6+Z9</f>
        <v>4446200</v>
      </c>
      <c r="AA5" s="52">
        <f t="shared" si="4"/>
        <v>4446200</v>
      </c>
      <c r="AB5" s="20">
        <f t="shared" si="4"/>
        <v>4470100</v>
      </c>
      <c r="AC5" s="20">
        <f t="shared" ref="AC5:AD5" si="5">AC6+AC9</f>
        <v>4489800</v>
      </c>
      <c r="AD5" s="20">
        <f t="shared" si="5"/>
        <v>4497300</v>
      </c>
      <c r="AE5" s="20">
        <f t="shared" ref="AE5:AF5" si="6">AE6+AE9</f>
        <v>4535200</v>
      </c>
      <c r="AF5" s="52">
        <f t="shared" si="6"/>
        <v>4535200</v>
      </c>
      <c r="AG5" s="16"/>
      <c r="AH5" s="16"/>
      <c r="AJ5" s="16"/>
    </row>
    <row r="6" spans="1:36" x14ac:dyDescent="0.2">
      <c r="A6" s="21" t="s">
        <v>16</v>
      </c>
      <c r="B6" s="22"/>
      <c r="C6" s="23">
        <f>C7+C8</f>
        <v>2135500</v>
      </c>
      <c r="D6" s="23">
        <f>D7+D8</f>
        <v>2185300</v>
      </c>
      <c r="E6" s="23">
        <f>E7+E8</f>
        <v>2222100</v>
      </c>
      <c r="F6" s="23">
        <f>F7+F8</f>
        <v>2257500</v>
      </c>
      <c r="G6" s="51">
        <f>F6</f>
        <v>2257500</v>
      </c>
      <c r="H6" s="23">
        <f>H7+H8</f>
        <v>2371800</v>
      </c>
      <c r="I6" s="23">
        <f>I7+I8</f>
        <v>2463500</v>
      </c>
      <c r="J6" s="23">
        <f>J7+J8</f>
        <v>2512800</v>
      </c>
      <c r="K6" s="23">
        <f>K7+K8</f>
        <v>2601600</v>
      </c>
      <c r="L6" s="51">
        <f>K6</f>
        <v>2601600</v>
      </c>
      <c r="M6" s="23">
        <f t="shared" ref="M6:R6" si="7">M7+M8</f>
        <v>2678600</v>
      </c>
      <c r="N6" s="23">
        <f t="shared" si="7"/>
        <v>2760600</v>
      </c>
      <c r="O6" s="23">
        <f t="shared" si="7"/>
        <v>2845600</v>
      </c>
      <c r="P6" s="23">
        <f t="shared" si="7"/>
        <v>2951100</v>
      </c>
      <c r="Q6" s="51">
        <f t="shared" si="7"/>
        <v>2951100</v>
      </c>
      <c r="R6" s="23">
        <f t="shared" si="7"/>
        <v>3029400</v>
      </c>
      <c r="S6" s="23">
        <f>S7+S8</f>
        <v>3088900</v>
      </c>
      <c r="T6" s="23">
        <f>T7+T8</f>
        <v>3156400</v>
      </c>
      <c r="U6" s="23">
        <f>U7+U8</f>
        <v>3181100</v>
      </c>
      <c r="V6" s="51">
        <f t="shared" ref="V6:W6" si="8">V7+V8</f>
        <v>3181100</v>
      </c>
      <c r="W6" s="23">
        <f t="shared" si="8"/>
        <v>3225500</v>
      </c>
      <c r="X6" s="23">
        <f t="shared" ref="X6:Y6" si="9">X7+X8</f>
        <v>3259400</v>
      </c>
      <c r="Y6" s="23">
        <f t="shared" si="9"/>
        <v>3332400</v>
      </c>
      <c r="Z6" s="23">
        <f t="shared" ref="Z6:AB6" si="10">Z7+Z8</f>
        <v>3327400</v>
      </c>
      <c r="AA6" s="51">
        <f t="shared" si="10"/>
        <v>3327400</v>
      </c>
      <c r="AB6" s="23">
        <f t="shared" si="10"/>
        <v>3328800</v>
      </c>
      <c r="AC6" s="23">
        <f t="shared" ref="AC6:AD6" si="11">AC7+AC8</f>
        <v>3325100</v>
      </c>
      <c r="AD6" s="23">
        <f t="shared" si="11"/>
        <v>3321700</v>
      </c>
      <c r="AE6" s="23">
        <f t="shared" ref="AE6:AF6" si="12">AE7+AE8</f>
        <v>3340300</v>
      </c>
      <c r="AF6" s="51">
        <f t="shared" si="12"/>
        <v>3340300</v>
      </c>
      <c r="AG6" s="16"/>
      <c r="AH6" s="16"/>
      <c r="AJ6" s="16"/>
    </row>
    <row r="7" spans="1:36" s="5" customFormat="1" x14ac:dyDescent="0.2">
      <c r="A7" s="4"/>
      <c r="B7" s="15" t="s">
        <v>10</v>
      </c>
      <c r="C7" s="17">
        <v>1862100</v>
      </c>
      <c r="D7" s="17">
        <v>1907000</v>
      </c>
      <c r="E7" s="17">
        <v>1938100</v>
      </c>
      <c r="F7" s="17">
        <v>1979500</v>
      </c>
      <c r="G7" s="65">
        <v>1979500</v>
      </c>
      <c r="H7" s="17">
        <v>2094000</v>
      </c>
      <c r="I7" s="17">
        <v>2179100</v>
      </c>
      <c r="J7" s="18">
        <v>2221800</v>
      </c>
      <c r="K7" s="18">
        <v>2308800</v>
      </c>
      <c r="L7" s="53">
        <v>2308800</v>
      </c>
      <c r="M7" s="17">
        <v>2384400</v>
      </c>
      <c r="N7" s="17">
        <v>2453400</v>
      </c>
      <c r="O7" s="17">
        <v>2517400</v>
      </c>
      <c r="P7" s="17">
        <v>2591000</v>
      </c>
      <c r="Q7" s="53">
        <f>P7</f>
        <v>2591000</v>
      </c>
      <c r="R7" s="17">
        <v>2661300</v>
      </c>
      <c r="S7" s="17">
        <v>2709700</v>
      </c>
      <c r="T7" s="17">
        <v>2765000</v>
      </c>
      <c r="U7" s="17">
        <v>2770100</v>
      </c>
      <c r="V7" s="53">
        <f>U7</f>
        <v>2770100</v>
      </c>
      <c r="W7" s="17">
        <v>2797600</v>
      </c>
      <c r="X7" s="16">
        <v>2821200</v>
      </c>
      <c r="Y7" s="16">
        <v>2880700</v>
      </c>
      <c r="Z7" s="16">
        <v>2864100</v>
      </c>
      <c r="AA7" s="53">
        <f>Z7</f>
        <v>2864100</v>
      </c>
      <c r="AB7" s="17">
        <v>2866700</v>
      </c>
      <c r="AC7" s="17">
        <v>2859800</v>
      </c>
      <c r="AD7" s="17">
        <v>2851300</v>
      </c>
      <c r="AE7" s="17">
        <v>2867100</v>
      </c>
      <c r="AF7" s="53">
        <f>AE7</f>
        <v>2867100</v>
      </c>
      <c r="AG7" s="16"/>
      <c r="AH7" s="16"/>
      <c r="AJ7" s="16"/>
    </row>
    <row r="8" spans="1:36" s="5" customFormat="1" x14ac:dyDescent="0.2">
      <c r="A8" s="4"/>
      <c r="B8" s="15" t="s">
        <v>11</v>
      </c>
      <c r="C8" s="17">
        <v>273400</v>
      </c>
      <c r="D8" s="17">
        <v>278300</v>
      </c>
      <c r="E8" s="17">
        <v>284000</v>
      </c>
      <c r="F8" s="17">
        <v>278000</v>
      </c>
      <c r="G8" s="65">
        <v>278000</v>
      </c>
      <c r="H8" s="17">
        <v>277800</v>
      </c>
      <c r="I8" s="17">
        <v>284400</v>
      </c>
      <c r="J8" s="18">
        <v>291000</v>
      </c>
      <c r="K8" s="18">
        <v>292800</v>
      </c>
      <c r="L8" s="53">
        <v>292800</v>
      </c>
      <c r="M8" s="17">
        <v>294200</v>
      </c>
      <c r="N8" s="17">
        <v>307200</v>
      </c>
      <c r="O8" s="17">
        <v>328200</v>
      </c>
      <c r="P8" s="17">
        <v>360100</v>
      </c>
      <c r="Q8" s="53">
        <f>P8</f>
        <v>360100</v>
      </c>
      <c r="R8" s="17">
        <v>368100</v>
      </c>
      <c r="S8" s="17">
        <v>379200</v>
      </c>
      <c r="T8" s="17">
        <v>391400</v>
      </c>
      <c r="U8" s="17">
        <v>411000</v>
      </c>
      <c r="V8" s="53">
        <f>U8</f>
        <v>411000</v>
      </c>
      <c r="W8" s="17">
        <v>427900</v>
      </c>
      <c r="X8" s="16">
        <v>438200</v>
      </c>
      <c r="Y8" s="16">
        <v>451700</v>
      </c>
      <c r="Z8" s="16">
        <v>463300</v>
      </c>
      <c r="AA8" s="53">
        <f>Z8</f>
        <v>463300</v>
      </c>
      <c r="AB8" s="17">
        <v>462100</v>
      </c>
      <c r="AC8" s="17">
        <v>465300</v>
      </c>
      <c r="AD8" s="17">
        <v>470400</v>
      </c>
      <c r="AE8" s="17">
        <v>473200</v>
      </c>
      <c r="AF8" s="53">
        <f>AE8</f>
        <v>473200</v>
      </c>
      <c r="AG8" s="16"/>
      <c r="AH8" s="16"/>
      <c r="AJ8" s="16"/>
    </row>
    <row r="9" spans="1:36" x14ac:dyDescent="0.2">
      <c r="A9" s="21" t="s">
        <v>17</v>
      </c>
      <c r="B9" s="22"/>
      <c r="C9" s="23">
        <f>C10+C11</f>
        <v>559500</v>
      </c>
      <c r="D9" s="23">
        <f>D10+D11</f>
        <v>587300</v>
      </c>
      <c r="E9" s="23">
        <f>E10+E11</f>
        <v>608000</v>
      </c>
      <c r="F9" s="23">
        <f>F10+F11</f>
        <v>622200</v>
      </c>
      <c r="G9" s="51">
        <f>F9</f>
        <v>622200</v>
      </c>
      <c r="H9" s="23">
        <f>H10+H11</f>
        <v>653900</v>
      </c>
      <c r="I9" s="23">
        <f>I10+I11</f>
        <v>689000</v>
      </c>
      <c r="J9" s="23">
        <f>J10+J11</f>
        <v>704900</v>
      </c>
      <c r="K9" s="23">
        <f>K10+K11</f>
        <v>727400</v>
      </c>
      <c r="L9" s="51">
        <f>K9</f>
        <v>727400</v>
      </c>
      <c r="M9" s="23">
        <f t="shared" ref="M9:R9" si="13">M10+M11</f>
        <v>753500</v>
      </c>
      <c r="N9" s="23">
        <f t="shared" si="13"/>
        <v>789400</v>
      </c>
      <c r="O9" s="23">
        <f t="shared" si="13"/>
        <v>806900</v>
      </c>
      <c r="P9" s="23">
        <f t="shared" si="13"/>
        <v>845800</v>
      </c>
      <c r="Q9" s="51">
        <f t="shared" si="13"/>
        <v>845800</v>
      </c>
      <c r="R9" s="23">
        <f t="shared" si="13"/>
        <v>868800</v>
      </c>
      <c r="S9" s="23">
        <f>S10+S11</f>
        <v>901800</v>
      </c>
      <c r="T9" s="23">
        <f>T10+T11</f>
        <v>937300</v>
      </c>
      <c r="U9" s="23">
        <f>U10+U11</f>
        <v>976700</v>
      </c>
      <c r="V9" s="51">
        <f t="shared" ref="V9:W9" si="14">V10+V11</f>
        <v>976700</v>
      </c>
      <c r="W9" s="23">
        <f t="shared" si="14"/>
        <v>1018900</v>
      </c>
      <c r="X9" s="23">
        <f t="shared" ref="X9:Y9" si="15">X10+X11</f>
        <v>1078000</v>
      </c>
      <c r="Y9" s="23">
        <f t="shared" si="15"/>
        <v>1094300</v>
      </c>
      <c r="Z9" s="23">
        <f t="shared" ref="Z9:AC9" si="16">Z10+Z11</f>
        <v>1118800</v>
      </c>
      <c r="AA9" s="51">
        <f t="shared" si="16"/>
        <v>1118800</v>
      </c>
      <c r="AB9" s="23">
        <f t="shared" si="16"/>
        <v>1141300</v>
      </c>
      <c r="AC9" s="23">
        <f t="shared" si="16"/>
        <v>1164700</v>
      </c>
      <c r="AD9" s="23">
        <f t="shared" ref="AD9:AF9" si="17">AD10+AD11</f>
        <v>1175600</v>
      </c>
      <c r="AE9" s="23">
        <f t="shared" si="17"/>
        <v>1194900</v>
      </c>
      <c r="AF9" s="51">
        <f t="shared" si="17"/>
        <v>1194900</v>
      </c>
      <c r="AG9" s="16"/>
      <c r="AH9" s="16"/>
      <c r="AJ9" s="16"/>
    </row>
    <row r="10" spans="1:36" x14ac:dyDescent="0.2">
      <c r="A10" s="4"/>
      <c r="B10" s="15" t="s">
        <v>10</v>
      </c>
      <c r="C10" s="17">
        <v>505500</v>
      </c>
      <c r="D10" s="17">
        <v>530900</v>
      </c>
      <c r="E10" s="17">
        <v>549600</v>
      </c>
      <c r="F10" s="17">
        <v>562400</v>
      </c>
      <c r="G10" s="65">
        <v>562400</v>
      </c>
      <c r="H10" s="17">
        <v>594000</v>
      </c>
      <c r="I10" s="17">
        <v>627500</v>
      </c>
      <c r="J10" s="18">
        <v>641600</v>
      </c>
      <c r="K10" s="18">
        <v>662100</v>
      </c>
      <c r="L10" s="53">
        <v>662100</v>
      </c>
      <c r="M10" s="17">
        <v>684200</v>
      </c>
      <c r="N10" s="17">
        <v>718800</v>
      </c>
      <c r="O10" s="17">
        <v>733300</v>
      </c>
      <c r="P10" s="17">
        <v>767700</v>
      </c>
      <c r="Q10" s="53">
        <f>P10</f>
        <v>767700</v>
      </c>
      <c r="R10" s="17">
        <v>788800</v>
      </c>
      <c r="S10" s="17">
        <v>818300</v>
      </c>
      <c r="T10" s="17">
        <v>852000</v>
      </c>
      <c r="U10" s="17">
        <v>888400</v>
      </c>
      <c r="V10" s="53">
        <f>U10</f>
        <v>888400</v>
      </c>
      <c r="W10" s="17">
        <v>926300</v>
      </c>
      <c r="X10" s="16">
        <v>981000</v>
      </c>
      <c r="Y10" s="16">
        <v>993800</v>
      </c>
      <c r="Z10" s="16">
        <v>1016400</v>
      </c>
      <c r="AA10" s="53">
        <f>Z10</f>
        <v>1016400</v>
      </c>
      <c r="AB10" s="17">
        <v>1037300</v>
      </c>
      <c r="AC10" s="17">
        <v>1058500</v>
      </c>
      <c r="AD10" s="17">
        <v>1067800</v>
      </c>
      <c r="AE10" s="17">
        <v>1082000</v>
      </c>
      <c r="AF10" s="53">
        <f>AE10</f>
        <v>1082000</v>
      </c>
      <c r="AG10" s="16"/>
      <c r="AH10" s="16"/>
      <c r="AJ10" s="16"/>
    </row>
    <row r="11" spans="1:36" x14ac:dyDescent="0.2">
      <c r="A11" s="4"/>
      <c r="B11" s="15" t="s">
        <v>11</v>
      </c>
      <c r="C11" s="17">
        <v>54000</v>
      </c>
      <c r="D11" s="17">
        <v>56400</v>
      </c>
      <c r="E11" s="17">
        <v>58400</v>
      </c>
      <c r="F11" s="17">
        <v>59800</v>
      </c>
      <c r="G11" s="65">
        <v>59800</v>
      </c>
      <c r="H11" s="17">
        <v>59900</v>
      </c>
      <c r="I11" s="17">
        <v>61500</v>
      </c>
      <c r="J11" s="18">
        <v>63300</v>
      </c>
      <c r="K11" s="18">
        <v>65300</v>
      </c>
      <c r="L11" s="53">
        <v>65300</v>
      </c>
      <c r="M11" s="17">
        <v>69300</v>
      </c>
      <c r="N11" s="17">
        <v>70600</v>
      </c>
      <c r="O11" s="17">
        <v>73600</v>
      </c>
      <c r="P11" s="17">
        <v>78100</v>
      </c>
      <c r="Q11" s="53">
        <f>P11</f>
        <v>78100</v>
      </c>
      <c r="R11" s="17">
        <v>80000</v>
      </c>
      <c r="S11" s="17">
        <v>83500</v>
      </c>
      <c r="T11" s="17">
        <v>85300</v>
      </c>
      <c r="U11" s="17">
        <v>88300</v>
      </c>
      <c r="V11" s="53">
        <f>U11</f>
        <v>88300</v>
      </c>
      <c r="W11" s="17">
        <v>92600</v>
      </c>
      <c r="X11" s="17">
        <v>97000</v>
      </c>
      <c r="Y11" s="17">
        <v>100500</v>
      </c>
      <c r="Z11" s="17">
        <v>102400</v>
      </c>
      <c r="AA11" s="53">
        <f>Z11</f>
        <v>102400</v>
      </c>
      <c r="AB11" s="17">
        <v>104000</v>
      </c>
      <c r="AC11" s="17">
        <v>106200</v>
      </c>
      <c r="AD11" s="17">
        <v>107800</v>
      </c>
      <c r="AE11" s="17">
        <v>112900</v>
      </c>
      <c r="AF11" s="53">
        <f>AE11</f>
        <v>112900</v>
      </c>
      <c r="AG11" s="16"/>
      <c r="AH11" s="16"/>
      <c r="AJ11" s="16"/>
    </row>
    <row r="12" spans="1:36" x14ac:dyDescent="0.2">
      <c r="A12" s="21" t="s">
        <v>46</v>
      </c>
      <c r="B12" s="22"/>
      <c r="C12" s="24">
        <v>25.9</v>
      </c>
      <c r="D12" s="24">
        <v>26.8</v>
      </c>
      <c r="E12" s="24">
        <v>26.4</v>
      </c>
      <c r="F12" s="24">
        <v>26.3</v>
      </c>
      <c r="G12" s="66">
        <v>26.4</v>
      </c>
      <c r="H12" s="24">
        <v>24.1</v>
      </c>
      <c r="I12" s="25">
        <v>24</v>
      </c>
      <c r="J12" s="24">
        <v>23.2</v>
      </c>
      <c r="K12" s="24">
        <v>22.9</v>
      </c>
      <c r="L12" s="63">
        <v>23.6</v>
      </c>
      <c r="M12" s="25">
        <v>22</v>
      </c>
      <c r="N12" s="25">
        <v>22.4</v>
      </c>
      <c r="O12" s="25">
        <v>21.2</v>
      </c>
      <c r="P12" s="25">
        <v>20.7</v>
      </c>
      <c r="Q12" s="54">
        <v>21.6</v>
      </c>
      <c r="R12" s="25">
        <v>19.5</v>
      </c>
      <c r="S12" s="25">
        <v>19.3</v>
      </c>
      <c r="T12" s="25">
        <v>19</v>
      </c>
      <c r="U12" s="25">
        <v>18.7</v>
      </c>
      <c r="V12" s="54">
        <v>19.100000000000001</v>
      </c>
      <c r="W12" s="25">
        <v>18.100000000000001</v>
      </c>
      <c r="X12" s="25">
        <v>18</v>
      </c>
      <c r="Y12" s="25">
        <v>17.3</v>
      </c>
      <c r="Z12" s="25">
        <v>16.7</v>
      </c>
      <c r="AA12" s="54">
        <v>17.5</v>
      </c>
      <c r="AB12" s="25">
        <v>15.4</v>
      </c>
      <c r="AC12" s="25">
        <v>16.2</v>
      </c>
      <c r="AD12" s="25">
        <v>16.100000000000001</v>
      </c>
      <c r="AE12" s="25">
        <v>16</v>
      </c>
      <c r="AF12" s="54">
        <v>15.9</v>
      </c>
      <c r="AG12" s="46"/>
      <c r="AH12" s="46"/>
    </row>
    <row r="13" spans="1:36" x14ac:dyDescent="0.2">
      <c r="A13" s="4"/>
      <c r="B13" s="1" t="s">
        <v>18</v>
      </c>
      <c r="C13" s="19">
        <v>21.750519973580992</v>
      </c>
      <c r="D13" s="19">
        <v>21.289309679634304</v>
      </c>
      <c r="E13" s="19">
        <v>22.33960043010768</v>
      </c>
      <c r="F13" s="19">
        <v>21.874632542575892</v>
      </c>
      <c r="G13" s="67">
        <v>21.8</v>
      </c>
      <c r="H13" s="19">
        <v>19.755304464977119</v>
      </c>
      <c r="I13" s="19">
        <v>20.197248941214692</v>
      </c>
      <c r="J13" s="19">
        <v>20.275649829698065</v>
      </c>
      <c r="K13" s="19">
        <v>19.697076317563571</v>
      </c>
      <c r="L13" s="55">
        <v>20</v>
      </c>
      <c r="M13" s="19">
        <v>19.399999999999999</v>
      </c>
      <c r="N13" s="19">
        <v>18.899999999999999</v>
      </c>
      <c r="O13" s="19">
        <v>18.899999999999999</v>
      </c>
      <c r="P13" s="19">
        <v>18</v>
      </c>
      <c r="Q13" s="55">
        <v>18.8</v>
      </c>
      <c r="R13" s="19">
        <v>16.8</v>
      </c>
      <c r="S13" s="19">
        <v>16.899999999999999</v>
      </c>
      <c r="T13" s="19">
        <v>16.899999999999999</v>
      </c>
      <c r="U13" s="19">
        <v>16.8</v>
      </c>
      <c r="V13" s="55">
        <v>16.8</v>
      </c>
      <c r="W13" s="19">
        <v>16.100000000000001</v>
      </c>
      <c r="X13" s="19">
        <v>16.2</v>
      </c>
      <c r="Y13" s="19">
        <v>16</v>
      </c>
      <c r="Z13" s="19">
        <v>14.9</v>
      </c>
      <c r="AA13" s="55">
        <v>15.8</v>
      </c>
      <c r="AB13" s="19">
        <v>13.7</v>
      </c>
      <c r="AC13" s="19">
        <v>14.8</v>
      </c>
      <c r="AD13" s="19">
        <v>15</v>
      </c>
      <c r="AE13" s="19">
        <v>14.8</v>
      </c>
      <c r="AF13" s="55">
        <v>14.6</v>
      </c>
      <c r="AH13" s="16"/>
    </row>
    <row r="14" spans="1:36" x14ac:dyDescent="0.2">
      <c r="A14" s="4"/>
      <c r="B14" s="1" t="s">
        <v>56</v>
      </c>
      <c r="C14" s="19">
        <v>38.904672035558114</v>
      </c>
      <c r="D14" s="19">
        <v>44.717597548164669</v>
      </c>
      <c r="E14" s="19">
        <v>38.724138262721247</v>
      </c>
      <c r="F14" s="19">
        <v>39.966559523404989</v>
      </c>
      <c r="G14" s="67">
        <v>40.6</v>
      </c>
      <c r="H14" s="19">
        <v>37.355956563747249</v>
      </c>
      <c r="I14" s="19">
        <v>36.216573865351329</v>
      </c>
      <c r="J14" s="19">
        <v>32.05875570425345</v>
      </c>
      <c r="K14" s="19">
        <v>33.658077458445831</v>
      </c>
      <c r="L14" s="64">
        <v>34.799999999999997</v>
      </c>
      <c r="M14" s="19">
        <v>30.4</v>
      </c>
      <c r="N14" s="19">
        <v>34.1</v>
      </c>
      <c r="O14" s="19">
        <v>30</v>
      </c>
      <c r="P14" s="19">
        <v>30.1</v>
      </c>
      <c r="Q14" s="55">
        <v>32.1</v>
      </c>
      <c r="R14" s="19">
        <v>29.6</v>
      </c>
      <c r="S14" s="19">
        <v>28.5</v>
      </c>
      <c r="T14" s="19">
        <v>26.7</v>
      </c>
      <c r="U14" s="19">
        <v>26.3</v>
      </c>
      <c r="V14" s="55">
        <v>27.5</v>
      </c>
      <c r="W14" s="19">
        <v>25.9</v>
      </c>
      <c r="X14" s="19">
        <v>25.1</v>
      </c>
      <c r="Y14" s="19">
        <v>22.3</v>
      </c>
      <c r="Z14" s="19">
        <v>23.1</v>
      </c>
      <c r="AA14" s="55">
        <v>24.1</v>
      </c>
      <c r="AB14" s="19">
        <v>21.6</v>
      </c>
      <c r="AC14" s="19">
        <v>21.2</v>
      </c>
      <c r="AD14" s="19">
        <v>19.8</v>
      </c>
      <c r="AE14" s="19">
        <v>20.2</v>
      </c>
      <c r="AF14" s="55">
        <v>20.7</v>
      </c>
      <c r="AH14" s="16"/>
    </row>
    <row r="15" spans="1:36" x14ac:dyDescent="0.2">
      <c r="A15" s="21" t="s">
        <v>43</v>
      </c>
      <c r="B15" s="22"/>
      <c r="C15" s="26">
        <v>0.156</v>
      </c>
      <c r="D15" s="26">
        <v>0.13300000000000001</v>
      </c>
      <c r="E15" s="26">
        <v>0.14099999999999999</v>
      </c>
      <c r="F15" s="26">
        <v>0.12</v>
      </c>
      <c r="G15" s="68">
        <v>0.13300000000000001</v>
      </c>
      <c r="H15" s="26">
        <v>0.14000000000000001</v>
      </c>
      <c r="I15" s="26">
        <v>0.14699999999999999</v>
      </c>
      <c r="J15" s="26">
        <v>0.14499999999999999</v>
      </c>
      <c r="K15" s="26">
        <v>0.14699999999999999</v>
      </c>
      <c r="L15" s="56">
        <v>0.14499999999999999</v>
      </c>
      <c r="M15" s="26">
        <v>0.154</v>
      </c>
      <c r="N15" s="26">
        <v>0.159</v>
      </c>
      <c r="O15" s="26">
        <v>0.18099999999999999</v>
      </c>
      <c r="P15" s="26">
        <v>0.15</v>
      </c>
      <c r="Q15" s="56">
        <v>0.161</v>
      </c>
      <c r="R15" s="26">
        <v>0.14299999999999999</v>
      </c>
      <c r="S15" s="26">
        <v>0.11899999999999999</v>
      </c>
      <c r="T15" s="26">
        <v>0.127</v>
      </c>
      <c r="U15" s="26">
        <v>0.13400000000000001</v>
      </c>
      <c r="V15" s="56">
        <v>0.13100000000000001</v>
      </c>
      <c r="W15" s="26">
        <v>0.153</v>
      </c>
      <c r="X15" s="26">
        <v>0.14099999999999999</v>
      </c>
      <c r="Y15" s="26">
        <v>0.17199999999999999</v>
      </c>
      <c r="Z15" s="26">
        <v>0.193</v>
      </c>
      <c r="AA15" s="56">
        <v>0.16500000000000001</v>
      </c>
      <c r="AB15" s="26">
        <v>0.2</v>
      </c>
      <c r="AC15" s="26">
        <v>0.17699999999999999</v>
      </c>
      <c r="AD15" s="26">
        <v>0.18</v>
      </c>
      <c r="AE15" s="26">
        <v>0.17599999999999999</v>
      </c>
      <c r="AF15" s="56">
        <v>0.183</v>
      </c>
      <c r="AG15" s="47"/>
      <c r="AH15" s="46"/>
    </row>
    <row r="16" spans="1:36" x14ac:dyDescent="0.2">
      <c r="A16" s="21" t="s">
        <v>54</v>
      </c>
      <c r="B16" s="22"/>
      <c r="C16" s="27">
        <v>0.19</v>
      </c>
      <c r="D16" s="27">
        <v>0.2</v>
      </c>
      <c r="E16" s="27">
        <v>0.24</v>
      </c>
      <c r="F16" s="27">
        <v>0.24</v>
      </c>
      <c r="G16" s="69">
        <v>0.22</v>
      </c>
      <c r="H16" s="27">
        <v>0.26</v>
      </c>
      <c r="I16" s="27">
        <v>0.26</v>
      </c>
      <c r="J16" s="27">
        <v>0.26</v>
      </c>
      <c r="K16" s="27">
        <v>0.27</v>
      </c>
      <c r="L16" s="57">
        <v>0.26</v>
      </c>
      <c r="M16" s="27">
        <v>0.27</v>
      </c>
      <c r="N16" s="27">
        <v>0.27</v>
      </c>
      <c r="O16" s="27">
        <v>0.28999999999999998</v>
      </c>
      <c r="P16" s="27">
        <v>0.28999999999999998</v>
      </c>
      <c r="Q16" s="57">
        <v>0.28000000000000003</v>
      </c>
      <c r="R16" s="45">
        <v>0.31</v>
      </c>
      <c r="S16" s="27">
        <v>0.28999999999999998</v>
      </c>
      <c r="T16" s="27">
        <v>0.3</v>
      </c>
      <c r="U16" s="27">
        <v>0.31</v>
      </c>
      <c r="V16" s="57">
        <v>0.31</v>
      </c>
      <c r="W16" s="45">
        <v>0.33</v>
      </c>
      <c r="X16" s="45">
        <v>0.34</v>
      </c>
      <c r="Y16" s="45">
        <v>0.36</v>
      </c>
      <c r="Z16" s="45">
        <v>0.39</v>
      </c>
      <c r="AA16" s="57">
        <v>0.36</v>
      </c>
      <c r="AB16" s="45">
        <v>0.41</v>
      </c>
      <c r="AC16" s="45">
        <v>0.43</v>
      </c>
      <c r="AD16" s="45">
        <v>0.45</v>
      </c>
      <c r="AE16" s="45">
        <v>0.47</v>
      </c>
      <c r="AF16" s="82">
        <v>0.44</v>
      </c>
      <c r="AH16" s="16"/>
    </row>
    <row r="17" spans="1:36" x14ac:dyDescent="0.2">
      <c r="A17" s="21" t="s">
        <v>44</v>
      </c>
      <c r="B17" s="22"/>
      <c r="C17" s="23">
        <v>1465</v>
      </c>
      <c r="D17" s="23">
        <v>1540</v>
      </c>
      <c r="E17" s="23">
        <v>1498</v>
      </c>
      <c r="F17" s="23">
        <v>1527</v>
      </c>
      <c r="G17" s="51">
        <v>6031</v>
      </c>
      <c r="H17" s="23">
        <v>1525</v>
      </c>
      <c r="I17" s="23">
        <v>1589</v>
      </c>
      <c r="J17" s="23">
        <v>1586</v>
      </c>
      <c r="K17" s="23">
        <v>1645</v>
      </c>
      <c r="L17" s="51">
        <v>6345</v>
      </c>
      <c r="M17" s="23">
        <v>1652</v>
      </c>
      <c r="N17" s="23">
        <v>1719</v>
      </c>
      <c r="O17" s="23">
        <v>1707</v>
      </c>
      <c r="P17" s="23">
        <v>1749</v>
      </c>
      <c r="Q17" s="51">
        <v>6828</v>
      </c>
      <c r="R17" s="23">
        <v>1739</v>
      </c>
      <c r="S17" s="23">
        <v>1768</v>
      </c>
      <c r="T17" s="23">
        <v>1754</v>
      </c>
      <c r="U17" s="23">
        <v>1790</v>
      </c>
      <c r="V17" s="51">
        <f>R17+S17+T17+U17</f>
        <v>7051</v>
      </c>
      <c r="W17" s="23">
        <v>1804</v>
      </c>
      <c r="X17" s="23">
        <v>1796.5929462500003</v>
      </c>
      <c r="Y17" s="23">
        <v>1755</v>
      </c>
      <c r="Z17" s="23">
        <v>1747</v>
      </c>
      <c r="AA17" s="51">
        <f>W17+X17+Y17+Z17</f>
        <v>7102.5929462500008</v>
      </c>
      <c r="AB17" s="23">
        <v>1707</v>
      </c>
      <c r="AC17" s="23">
        <v>1741</v>
      </c>
      <c r="AD17" s="23">
        <v>1695</v>
      </c>
      <c r="AE17" s="23">
        <v>1688</v>
      </c>
      <c r="AF17" s="51">
        <v>6831</v>
      </c>
      <c r="AG17" s="16"/>
      <c r="AH17" s="16"/>
    </row>
    <row r="18" spans="1:36" s="3" customFormat="1" x14ac:dyDescent="0.2">
      <c r="A18" s="21" t="s">
        <v>45</v>
      </c>
      <c r="B18" s="28"/>
      <c r="C18" s="23">
        <v>375</v>
      </c>
      <c r="D18" s="23">
        <v>393</v>
      </c>
      <c r="E18" s="23">
        <v>403</v>
      </c>
      <c r="F18" s="23">
        <v>434</v>
      </c>
      <c r="G18" s="51">
        <v>1615</v>
      </c>
      <c r="H18" s="23">
        <v>403</v>
      </c>
      <c r="I18" s="23">
        <v>454</v>
      </c>
      <c r="J18" s="23">
        <v>423</v>
      </c>
      <c r="K18" s="23">
        <v>447</v>
      </c>
      <c r="L18" s="51">
        <v>1727</v>
      </c>
      <c r="M18" s="23">
        <v>426</v>
      </c>
      <c r="N18" s="23">
        <v>455</v>
      </c>
      <c r="O18" s="23">
        <v>482</v>
      </c>
      <c r="P18" s="23">
        <v>494</v>
      </c>
      <c r="Q18" s="51">
        <v>1857</v>
      </c>
      <c r="R18" s="23">
        <v>478</v>
      </c>
      <c r="S18" s="23">
        <v>498</v>
      </c>
      <c r="T18" s="23">
        <v>512</v>
      </c>
      <c r="U18" s="23">
        <v>534</v>
      </c>
      <c r="V18" s="51">
        <f>R18+S18+T18+U18</f>
        <v>2022</v>
      </c>
      <c r="W18" s="23">
        <v>527</v>
      </c>
      <c r="X18" s="23">
        <v>560.918497</v>
      </c>
      <c r="Y18" s="23">
        <v>578</v>
      </c>
      <c r="Z18" s="23">
        <v>564</v>
      </c>
      <c r="AA18" s="51">
        <f>W18+X18+Y18+Z18</f>
        <v>2229.9184970000001</v>
      </c>
      <c r="AB18" s="23">
        <v>496</v>
      </c>
      <c r="AC18" s="23">
        <v>570</v>
      </c>
      <c r="AD18" s="23">
        <v>599</v>
      </c>
      <c r="AE18" s="23">
        <v>598</v>
      </c>
      <c r="AF18" s="51">
        <v>2263</v>
      </c>
      <c r="AG18" s="16"/>
      <c r="AH18" s="16"/>
      <c r="AI18" s="81"/>
    </row>
    <row r="19" spans="1:36" ht="13.5" customHeight="1" x14ac:dyDescent="0.25">
      <c r="A19" s="8" t="s">
        <v>22</v>
      </c>
      <c r="B19" s="9"/>
      <c r="C19" s="10"/>
      <c r="D19" s="10"/>
      <c r="E19" s="10"/>
      <c r="F19" s="10"/>
      <c r="G19" s="50"/>
      <c r="H19" s="10"/>
      <c r="I19" s="10"/>
      <c r="J19" s="10"/>
      <c r="K19" s="10"/>
      <c r="L19" s="50"/>
      <c r="M19" s="10"/>
      <c r="N19" s="10"/>
      <c r="O19" s="10"/>
      <c r="P19" s="10"/>
      <c r="Q19" s="50"/>
      <c r="R19" s="10"/>
      <c r="S19" s="10"/>
      <c r="T19" s="10"/>
      <c r="U19" s="10"/>
      <c r="V19" s="50"/>
      <c r="W19" s="10"/>
      <c r="X19" s="10"/>
      <c r="Y19" s="10"/>
      <c r="Z19" s="10"/>
      <c r="AA19" s="50"/>
      <c r="AB19" s="10"/>
      <c r="AC19" s="10"/>
      <c r="AD19" s="10"/>
      <c r="AE19" s="10"/>
      <c r="AF19" s="50"/>
      <c r="AH19" s="16"/>
    </row>
    <row r="20" spans="1:36" ht="12" customHeight="1" x14ac:dyDescent="0.2">
      <c r="A20" s="21" t="s">
        <v>63</v>
      </c>
      <c r="B20" s="40"/>
      <c r="C20" s="30">
        <v>156</v>
      </c>
      <c r="D20" s="30">
        <v>155</v>
      </c>
      <c r="E20" s="30">
        <v>150</v>
      </c>
      <c r="F20" s="30">
        <v>154</v>
      </c>
      <c r="G20" s="58">
        <v>615</v>
      </c>
      <c r="H20" s="30">
        <v>149.6</v>
      </c>
      <c r="I20" s="30">
        <v>147.30000000000001</v>
      </c>
      <c r="J20" s="30">
        <v>146.19999999999999</v>
      </c>
      <c r="K20" s="30">
        <v>147.80000000000001</v>
      </c>
      <c r="L20" s="58">
        <v>590.9</v>
      </c>
      <c r="M20" s="30">
        <v>140.5</v>
      </c>
      <c r="N20" s="30">
        <v>141.39999999999998</v>
      </c>
      <c r="O20" s="30">
        <v>139.19999999999999</v>
      </c>
      <c r="P20" s="30">
        <v>150</v>
      </c>
      <c r="Q20" s="58">
        <v>571</v>
      </c>
      <c r="R20" s="30">
        <v>148</v>
      </c>
      <c r="S20" s="30">
        <v>148</v>
      </c>
      <c r="T20" s="30">
        <v>146</v>
      </c>
      <c r="U20" s="30">
        <v>154</v>
      </c>
      <c r="V20" s="51">
        <f>R20+S20+T20+U20</f>
        <v>596</v>
      </c>
      <c r="W20" s="30">
        <v>144</v>
      </c>
      <c r="X20" s="30">
        <v>146</v>
      </c>
      <c r="Y20" s="30">
        <v>146</v>
      </c>
      <c r="Z20" s="30">
        <v>146</v>
      </c>
      <c r="AA20" s="51">
        <f>W20+X20+Y20+Z20</f>
        <v>582</v>
      </c>
      <c r="AB20" s="30">
        <v>146</v>
      </c>
      <c r="AC20" s="30">
        <v>163</v>
      </c>
      <c r="AD20" s="30">
        <v>164</v>
      </c>
      <c r="AE20" s="30">
        <v>169</v>
      </c>
      <c r="AF20" s="52">
        <f>AB20+AC20+AD20+AE20</f>
        <v>642</v>
      </c>
      <c r="AH20" s="16"/>
      <c r="AJ20" s="16"/>
    </row>
    <row r="21" spans="1:36" x14ac:dyDescent="0.2">
      <c r="A21" s="21" t="s">
        <v>9</v>
      </c>
      <c r="B21" s="29"/>
      <c r="C21" s="30">
        <f t="shared" ref="C21:L21" si="18">C22+C26</f>
        <v>1292100</v>
      </c>
      <c r="D21" s="30">
        <f t="shared" si="18"/>
        <v>1277400</v>
      </c>
      <c r="E21" s="30">
        <f t="shared" si="18"/>
        <v>1275400</v>
      </c>
      <c r="F21" s="30">
        <f t="shared" si="18"/>
        <v>1247800</v>
      </c>
      <c r="G21" s="58">
        <f t="shared" si="18"/>
        <v>1247800</v>
      </c>
      <c r="H21" s="30">
        <f t="shared" si="18"/>
        <v>1227600</v>
      </c>
      <c r="I21" s="30">
        <f t="shared" si="18"/>
        <v>1203600</v>
      </c>
      <c r="J21" s="30">
        <f t="shared" si="18"/>
        <v>1178000</v>
      </c>
      <c r="K21" s="30">
        <f t="shared" si="18"/>
        <v>1166300</v>
      </c>
      <c r="L21" s="58">
        <f t="shared" si="18"/>
        <v>1166300</v>
      </c>
      <c r="M21" s="30">
        <f>M22+M26</f>
        <v>1152300</v>
      </c>
      <c r="N21" s="30">
        <f>N22+N26</f>
        <v>1140100</v>
      </c>
      <c r="O21" s="30">
        <f>O22+O26</f>
        <v>1121700</v>
      </c>
      <c r="P21" s="30">
        <f>P22+P26</f>
        <v>1113500</v>
      </c>
      <c r="Q21" s="58">
        <f t="shared" ref="Q21:Q28" si="19">P21</f>
        <v>1113500</v>
      </c>
      <c r="R21" s="30">
        <f>R22+R26</f>
        <v>1113000</v>
      </c>
      <c r="S21" s="30">
        <f>S22+S26</f>
        <v>1098800</v>
      </c>
      <c r="T21" s="30">
        <f>T22+T26</f>
        <v>1091000</v>
      </c>
      <c r="U21" s="30">
        <f>U22+U26</f>
        <v>1037000</v>
      </c>
      <c r="V21" s="58">
        <f t="shared" ref="V21:V28" si="20">U21</f>
        <v>1037000</v>
      </c>
      <c r="W21" s="30">
        <f>W22+W26</f>
        <v>1025500</v>
      </c>
      <c r="X21" s="30">
        <f>X22+X26</f>
        <v>1021700</v>
      </c>
      <c r="Y21" s="30">
        <f>Y22+Y26</f>
        <v>1021900</v>
      </c>
      <c r="Z21" s="30">
        <f>Z22+Z26</f>
        <v>998300</v>
      </c>
      <c r="AA21" s="58">
        <f t="shared" ref="AA21:AA28" si="21">Z21</f>
        <v>998300</v>
      </c>
      <c r="AB21" s="30">
        <f>AB22+AB26</f>
        <v>994200</v>
      </c>
      <c r="AC21" s="30">
        <f>AC22+AC26</f>
        <v>1125100</v>
      </c>
      <c r="AD21" s="30">
        <f>AD22+AD26</f>
        <v>1118000</v>
      </c>
      <c r="AE21" s="30">
        <f>AE22+AE26</f>
        <v>1112600</v>
      </c>
      <c r="AF21" s="58">
        <f>AF22+AF26</f>
        <v>1112600</v>
      </c>
      <c r="AG21" s="16"/>
      <c r="AH21" s="16"/>
      <c r="AJ21" s="16"/>
    </row>
    <row r="22" spans="1:36" x14ac:dyDescent="0.2">
      <c r="A22" s="21" t="s">
        <v>16</v>
      </c>
      <c r="B22" s="29"/>
      <c r="C22" s="31">
        <f>C23+C24+C25</f>
        <v>968900</v>
      </c>
      <c r="D22" s="31">
        <f t="shared" ref="D22:L22" si="22">D23+D24+D25</f>
        <v>954900</v>
      </c>
      <c r="E22" s="31">
        <f t="shared" si="22"/>
        <v>950900</v>
      </c>
      <c r="F22" s="31">
        <f t="shared" si="22"/>
        <v>928900</v>
      </c>
      <c r="G22" s="59">
        <f t="shared" si="22"/>
        <v>928900</v>
      </c>
      <c r="H22" s="31">
        <f t="shared" si="22"/>
        <v>912300</v>
      </c>
      <c r="I22" s="31">
        <f t="shared" si="22"/>
        <v>893500</v>
      </c>
      <c r="J22" s="31">
        <f t="shared" si="22"/>
        <v>877600</v>
      </c>
      <c r="K22" s="31">
        <f t="shared" si="22"/>
        <v>866000</v>
      </c>
      <c r="L22" s="59">
        <f t="shared" si="22"/>
        <v>866000</v>
      </c>
      <c r="M22" s="31">
        <f>M23+M24+M25</f>
        <v>857400</v>
      </c>
      <c r="N22" s="31">
        <f>N23+N24+N25</f>
        <v>852600</v>
      </c>
      <c r="O22" s="31">
        <f>O23+O24+O25</f>
        <v>839300</v>
      </c>
      <c r="P22" s="31">
        <f>P23+P24+P25</f>
        <v>838000</v>
      </c>
      <c r="Q22" s="59">
        <f t="shared" si="19"/>
        <v>838000</v>
      </c>
      <c r="R22" s="31">
        <f>R23+R24+R25</f>
        <v>839300</v>
      </c>
      <c r="S22" s="31">
        <f>S23+S24+S25</f>
        <v>833800</v>
      </c>
      <c r="T22" s="31">
        <f>T23+T24+T25</f>
        <v>829500</v>
      </c>
      <c r="U22" s="31">
        <f>U23+U24+U25</f>
        <v>819200</v>
      </c>
      <c r="V22" s="59">
        <f t="shared" si="20"/>
        <v>819200</v>
      </c>
      <c r="W22" s="31">
        <f>W23+W24+W25</f>
        <v>816000</v>
      </c>
      <c r="X22" s="31">
        <f>X23+X24+X25</f>
        <v>816500</v>
      </c>
      <c r="Y22" s="31">
        <f>Y23+Y24+Y25</f>
        <v>821200</v>
      </c>
      <c r="Z22" s="31">
        <f>Z23+Z24+Z25</f>
        <v>816300</v>
      </c>
      <c r="AA22" s="59">
        <f t="shared" si="21"/>
        <v>816300</v>
      </c>
      <c r="AB22" s="31">
        <f>AB23+AB24+AB25</f>
        <v>816700</v>
      </c>
      <c r="AC22" s="31">
        <f>AC23+AC24+AC25</f>
        <v>931900</v>
      </c>
      <c r="AD22" s="31">
        <f>AD23+AD24+AD25</f>
        <v>928500</v>
      </c>
      <c r="AE22" s="31">
        <f>AE23+AE24+AE25</f>
        <v>928400</v>
      </c>
      <c r="AF22" s="59">
        <f>AF23+AF24+AF25</f>
        <v>928400</v>
      </c>
      <c r="AG22" s="16"/>
      <c r="AH22" s="16"/>
      <c r="AJ22" s="16"/>
    </row>
    <row r="23" spans="1:36" x14ac:dyDescent="0.2">
      <c r="B23" s="7" t="s">
        <v>12</v>
      </c>
      <c r="C23" s="6">
        <v>330400</v>
      </c>
      <c r="D23" s="6">
        <v>319800</v>
      </c>
      <c r="E23" s="6">
        <v>310900</v>
      </c>
      <c r="F23" s="6">
        <v>300600</v>
      </c>
      <c r="G23" s="60">
        <v>300600</v>
      </c>
      <c r="H23" s="6">
        <v>289300</v>
      </c>
      <c r="I23" s="6">
        <v>279700</v>
      </c>
      <c r="J23" s="6">
        <v>261400</v>
      </c>
      <c r="K23" s="6">
        <v>257600</v>
      </c>
      <c r="L23" s="60">
        <v>257600</v>
      </c>
      <c r="M23" s="6">
        <v>249800</v>
      </c>
      <c r="N23" s="6">
        <v>247400</v>
      </c>
      <c r="O23" s="6">
        <v>233500</v>
      </c>
      <c r="P23" s="6">
        <v>223200</v>
      </c>
      <c r="Q23" s="60">
        <f t="shared" si="19"/>
        <v>223200</v>
      </c>
      <c r="R23" s="6">
        <v>213900</v>
      </c>
      <c r="S23" s="6">
        <v>206300</v>
      </c>
      <c r="T23" s="6">
        <v>193000</v>
      </c>
      <c r="U23" s="6">
        <v>177700</v>
      </c>
      <c r="V23" s="60">
        <f t="shared" si="20"/>
        <v>177700</v>
      </c>
      <c r="W23" s="6">
        <v>170900</v>
      </c>
      <c r="X23" s="16">
        <v>165100</v>
      </c>
      <c r="Y23" s="16">
        <v>159400</v>
      </c>
      <c r="Z23" s="16">
        <v>141900</v>
      </c>
      <c r="AA23" s="60">
        <f t="shared" si="21"/>
        <v>141900</v>
      </c>
      <c r="AB23" s="6">
        <v>131700</v>
      </c>
      <c r="AC23" s="6">
        <v>156300</v>
      </c>
      <c r="AD23" s="6">
        <v>150800</v>
      </c>
      <c r="AE23" s="6">
        <v>144600</v>
      </c>
      <c r="AF23" s="60">
        <f>AE23</f>
        <v>144600</v>
      </c>
      <c r="AG23" s="16"/>
      <c r="AH23" s="16"/>
      <c r="AJ23" s="16"/>
    </row>
    <row r="24" spans="1:36" x14ac:dyDescent="0.2">
      <c r="B24" s="7" t="s">
        <v>13</v>
      </c>
      <c r="C24" s="6">
        <v>399200</v>
      </c>
      <c r="D24" s="6">
        <v>394100</v>
      </c>
      <c r="E24" s="6">
        <v>397500</v>
      </c>
      <c r="F24" s="6">
        <v>384100</v>
      </c>
      <c r="G24" s="60">
        <v>384100</v>
      </c>
      <c r="H24" s="6">
        <v>377700</v>
      </c>
      <c r="I24" s="6">
        <v>367300</v>
      </c>
      <c r="J24" s="6">
        <v>368300</v>
      </c>
      <c r="K24" s="6">
        <v>359100</v>
      </c>
      <c r="L24" s="60">
        <v>359100</v>
      </c>
      <c r="M24" s="6">
        <v>357200</v>
      </c>
      <c r="N24" s="6">
        <v>353600</v>
      </c>
      <c r="O24" s="6">
        <v>357300</v>
      </c>
      <c r="P24" s="6">
        <v>364400</v>
      </c>
      <c r="Q24" s="60">
        <f t="shared" si="19"/>
        <v>364400</v>
      </c>
      <c r="R24" s="6">
        <v>373900</v>
      </c>
      <c r="S24" s="6">
        <v>376000</v>
      </c>
      <c r="T24" s="6">
        <v>384500</v>
      </c>
      <c r="U24" s="6">
        <v>388700</v>
      </c>
      <c r="V24" s="60">
        <f t="shared" si="20"/>
        <v>388700</v>
      </c>
      <c r="W24" s="6">
        <v>393300</v>
      </c>
      <c r="X24" s="16">
        <v>397800</v>
      </c>
      <c r="Y24" s="16">
        <v>406400</v>
      </c>
      <c r="Z24" s="16">
        <v>415100</v>
      </c>
      <c r="AA24" s="60">
        <f t="shared" si="21"/>
        <v>415100</v>
      </c>
      <c r="AB24" s="6">
        <v>419800</v>
      </c>
      <c r="AC24" s="6">
        <v>469100</v>
      </c>
      <c r="AD24" s="6">
        <v>469100</v>
      </c>
      <c r="AE24" s="6">
        <v>471200</v>
      </c>
      <c r="AF24" s="60">
        <f>AE24</f>
        <v>471200</v>
      </c>
      <c r="AG24" s="16"/>
      <c r="AH24" s="16"/>
      <c r="AJ24" s="16"/>
    </row>
    <row r="25" spans="1:36" x14ac:dyDescent="0.2">
      <c r="B25" s="7" t="s">
        <v>14</v>
      </c>
      <c r="C25" s="6">
        <v>239300</v>
      </c>
      <c r="D25" s="6">
        <v>241000</v>
      </c>
      <c r="E25" s="6">
        <v>242500</v>
      </c>
      <c r="F25" s="6">
        <v>244200</v>
      </c>
      <c r="G25" s="60">
        <v>244200</v>
      </c>
      <c r="H25" s="6">
        <v>245300</v>
      </c>
      <c r="I25" s="6">
        <v>246500</v>
      </c>
      <c r="J25" s="6">
        <v>247900</v>
      </c>
      <c r="K25" s="6">
        <v>249300</v>
      </c>
      <c r="L25" s="60">
        <v>249300</v>
      </c>
      <c r="M25" s="6">
        <v>250400</v>
      </c>
      <c r="N25" s="6">
        <v>251600</v>
      </c>
      <c r="O25" s="6">
        <v>248500</v>
      </c>
      <c r="P25" s="6">
        <v>250400</v>
      </c>
      <c r="Q25" s="60">
        <f t="shared" si="19"/>
        <v>250400</v>
      </c>
      <c r="R25" s="6">
        <v>251500</v>
      </c>
      <c r="S25" s="6">
        <v>251500</v>
      </c>
      <c r="T25" s="6">
        <v>252000</v>
      </c>
      <c r="U25" s="6">
        <v>252800</v>
      </c>
      <c r="V25" s="60">
        <f t="shared" si="20"/>
        <v>252800</v>
      </c>
      <c r="W25" s="6">
        <v>251800</v>
      </c>
      <c r="X25" s="16">
        <v>253600</v>
      </c>
      <c r="Y25" s="16">
        <v>255400</v>
      </c>
      <c r="Z25" s="16">
        <v>259300</v>
      </c>
      <c r="AA25" s="60">
        <f t="shared" si="21"/>
        <v>259300</v>
      </c>
      <c r="AB25" s="6">
        <v>265200</v>
      </c>
      <c r="AC25" s="6">
        <v>306500</v>
      </c>
      <c r="AD25" s="6">
        <v>308600</v>
      </c>
      <c r="AE25" s="6">
        <v>312600</v>
      </c>
      <c r="AF25" s="60">
        <f>AE25</f>
        <v>312600</v>
      </c>
      <c r="AG25" s="16"/>
      <c r="AH25" s="16"/>
      <c r="AJ25" s="16"/>
    </row>
    <row r="26" spans="1:36" x14ac:dyDescent="0.2">
      <c r="A26" s="21" t="s">
        <v>17</v>
      </c>
      <c r="B26" s="29"/>
      <c r="C26" s="31">
        <f>C27+C28</f>
        <v>323200</v>
      </c>
      <c r="D26" s="31">
        <f t="shared" ref="D26:L26" si="23">D27+D28</f>
        <v>322500</v>
      </c>
      <c r="E26" s="31">
        <f t="shared" si="23"/>
        <v>324500</v>
      </c>
      <c r="F26" s="31">
        <f t="shared" si="23"/>
        <v>318900</v>
      </c>
      <c r="G26" s="59">
        <f t="shared" si="23"/>
        <v>318900</v>
      </c>
      <c r="H26" s="31">
        <f t="shared" si="23"/>
        <v>315300</v>
      </c>
      <c r="I26" s="31">
        <f t="shared" si="23"/>
        <v>310100</v>
      </c>
      <c r="J26" s="31">
        <f t="shared" si="23"/>
        <v>300400</v>
      </c>
      <c r="K26" s="31">
        <f t="shared" si="23"/>
        <v>300300</v>
      </c>
      <c r="L26" s="59">
        <f t="shared" si="23"/>
        <v>300300</v>
      </c>
      <c r="M26" s="31">
        <f>M27+M28</f>
        <v>294900</v>
      </c>
      <c r="N26" s="31">
        <f>N27+N28</f>
        <v>287500</v>
      </c>
      <c r="O26" s="31">
        <f>O27+O28</f>
        <v>282400</v>
      </c>
      <c r="P26" s="31">
        <f>P27+P28</f>
        <v>275500</v>
      </c>
      <c r="Q26" s="59">
        <f t="shared" si="19"/>
        <v>275500</v>
      </c>
      <c r="R26" s="31">
        <f>R27+R28</f>
        <v>273700</v>
      </c>
      <c r="S26" s="31">
        <f>S27+S28</f>
        <v>265000</v>
      </c>
      <c r="T26" s="31">
        <f>T27+T28</f>
        <v>261500</v>
      </c>
      <c r="U26" s="31">
        <f>U27+U28</f>
        <v>217800</v>
      </c>
      <c r="V26" s="59">
        <f t="shared" si="20"/>
        <v>217800</v>
      </c>
      <c r="W26" s="31">
        <f>W27+W28</f>
        <v>209500</v>
      </c>
      <c r="X26" s="31">
        <f>X27+X28</f>
        <v>205200</v>
      </c>
      <c r="Y26" s="31">
        <f>Y27+Y28</f>
        <v>200700</v>
      </c>
      <c r="Z26" s="31">
        <f>Z27+Z28</f>
        <v>182000</v>
      </c>
      <c r="AA26" s="59">
        <f t="shared" si="21"/>
        <v>182000</v>
      </c>
      <c r="AB26" s="31">
        <f>AB27+AB28</f>
        <v>177500</v>
      </c>
      <c r="AC26" s="31">
        <f>AC27+AC28</f>
        <v>193200</v>
      </c>
      <c r="AD26" s="31">
        <f>AD27+AD28</f>
        <v>189500</v>
      </c>
      <c r="AE26" s="31">
        <f>AE27+AE28</f>
        <v>184200</v>
      </c>
      <c r="AF26" s="59">
        <f>AF27+AF28</f>
        <v>184200</v>
      </c>
      <c r="AG26" s="16"/>
      <c r="AH26" s="16"/>
      <c r="AJ26" s="16"/>
    </row>
    <row r="27" spans="1:36" x14ac:dyDescent="0.2">
      <c r="B27" s="7" t="s">
        <v>12</v>
      </c>
      <c r="C27" s="6">
        <v>196400</v>
      </c>
      <c r="D27" s="6">
        <v>193600</v>
      </c>
      <c r="E27" s="6">
        <v>202200</v>
      </c>
      <c r="F27" s="6">
        <v>201500</v>
      </c>
      <c r="G27" s="60">
        <v>201500</v>
      </c>
      <c r="H27" s="6">
        <v>197700</v>
      </c>
      <c r="I27" s="6">
        <v>195700</v>
      </c>
      <c r="J27" s="6">
        <v>193000</v>
      </c>
      <c r="K27" s="6">
        <v>192300</v>
      </c>
      <c r="L27" s="60">
        <v>192300</v>
      </c>
      <c r="M27" s="6">
        <v>190200</v>
      </c>
      <c r="N27" s="6">
        <v>179500</v>
      </c>
      <c r="O27" s="6">
        <v>175900</v>
      </c>
      <c r="P27" s="6">
        <v>172700</v>
      </c>
      <c r="Q27" s="60">
        <f t="shared" si="19"/>
        <v>172700</v>
      </c>
      <c r="R27" s="6">
        <v>170000</v>
      </c>
      <c r="S27" s="6">
        <v>166500</v>
      </c>
      <c r="T27" s="6">
        <v>163600</v>
      </c>
      <c r="U27" s="6">
        <v>120100</v>
      </c>
      <c r="V27" s="60">
        <f t="shared" si="20"/>
        <v>120100</v>
      </c>
      <c r="W27" s="6">
        <v>114300</v>
      </c>
      <c r="X27" s="16">
        <v>111600</v>
      </c>
      <c r="Y27" s="16">
        <v>109100</v>
      </c>
      <c r="Z27" s="16">
        <v>92000</v>
      </c>
      <c r="AA27" s="60">
        <f t="shared" si="21"/>
        <v>92000</v>
      </c>
      <c r="AB27" s="6">
        <v>88600</v>
      </c>
      <c r="AC27" s="6">
        <v>95300</v>
      </c>
      <c r="AD27" s="6">
        <v>92900</v>
      </c>
      <c r="AE27" s="6">
        <v>89700</v>
      </c>
      <c r="AF27" s="60">
        <f>AE27</f>
        <v>89700</v>
      </c>
      <c r="AG27" s="16"/>
      <c r="AH27" s="16"/>
      <c r="AJ27" s="16"/>
    </row>
    <row r="28" spans="1:36" x14ac:dyDescent="0.2">
      <c r="B28" s="7" t="s">
        <v>13</v>
      </c>
      <c r="C28" s="6">
        <v>126800</v>
      </c>
      <c r="D28" s="6">
        <v>128900</v>
      </c>
      <c r="E28" s="6">
        <v>122300</v>
      </c>
      <c r="F28" s="6">
        <v>117400</v>
      </c>
      <c r="G28" s="60">
        <v>117400</v>
      </c>
      <c r="H28" s="6">
        <v>117600</v>
      </c>
      <c r="I28" s="6">
        <v>114400</v>
      </c>
      <c r="J28" s="6">
        <v>107400</v>
      </c>
      <c r="K28" s="6">
        <v>108000</v>
      </c>
      <c r="L28" s="60">
        <v>108000</v>
      </c>
      <c r="M28" s="6">
        <v>104700</v>
      </c>
      <c r="N28" s="6">
        <v>108000</v>
      </c>
      <c r="O28" s="6">
        <v>106500</v>
      </c>
      <c r="P28" s="6">
        <v>102800</v>
      </c>
      <c r="Q28" s="60">
        <f t="shared" si="19"/>
        <v>102800</v>
      </c>
      <c r="R28" s="6">
        <v>103700</v>
      </c>
      <c r="S28" s="6">
        <v>98500</v>
      </c>
      <c r="T28" s="6">
        <v>97900</v>
      </c>
      <c r="U28" s="6">
        <v>97700</v>
      </c>
      <c r="V28" s="60">
        <f t="shared" si="20"/>
        <v>97700</v>
      </c>
      <c r="W28" s="6">
        <v>95200</v>
      </c>
      <c r="X28" s="16">
        <v>93600</v>
      </c>
      <c r="Y28" s="16">
        <v>91600</v>
      </c>
      <c r="Z28" s="16">
        <v>90000</v>
      </c>
      <c r="AA28" s="60">
        <f t="shared" si="21"/>
        <v>90000</v>
      </c>
      <c r="AB28" s="6">
        <v>88900</v>
      </c>
      <c r="AC28" s="6">
        <v>97900</v>
      </c>
      <c r="AD28" s="6">
        <v>96600</v>
      </c>
      <c r="AE28" s="6">
        <v>94500</v>
      </c>
      <c r="AF28" s="60">
        <f>AE28</f>
        <v>94500</v>
      </c>
      <c r="AG28" s="16"/>
      <c r="AH28" s="16"/>
      <c r="AJ28" s="16"/>
    </row>
    <row r="29" spans="1:36" ht="13.5" customHeight="1" x14ac:dyDescent="0.25">
      <c r="A29" s="8" t="s">
        <v>20</v>
      </c>
      <c r="B29" s="10"/>
      <c r="C29" s="10"/>
      <c r="D29" s="10"/>
      <c r="E29" s="10"/>
      <c r="F29" s="10"/>
      <c r="G29" s="50"/>
      <c r="H29" s="10"/>
      <c r="I29" s="10"/>
      <c r="J29" s="10"/>
      <c r="K29" s="10"/>
      <c r="L29" s="50"/>
      <c r="M29" s="10"/>
      <c r="N29" s="10"/>
      <c r="O29" s="10"/>
      <c r="P29" s="10"/>
      <c r="Q29" s="50"/>
      <c r="R29" s="10"/>
      <c r="S29" s="10"/>
      <c r="T29" s="10"/>
      <c r="U29" s="10"/>
      <c r="V29" s="50"/>
      <c r="W29" s="10"/>
      <c r="X29" s="10"/>
      <c r="Y29" s="10"/>
      <c r="Z29" s="10"/>
      <c r="AA29" s="50"/>
      <c r="AB29" s="10"/>
      <c r="AC29" s="10"/>
      <c r="AD29" s="10"/>
      <c r="AE29" s="10"/>
      <c r="AF29" s="50"/>
      <c r="AH29" s="16"/>
    </row>
    <row r="30" spans="1:36" x14ac:dyDescent="0.2">
      <c r="A30" s="21" t="s">
        <v>19</v>
      </c>
      <c r="C30" s="30">
        <f t="shared" ref="C30:L30" si="24">C5</f>
        <v>2695000</v>
      </c>
      <c r="D30" s="30">
        <f t="shared" si="24"/>
        <v>2772600</v>
      </c>
      <c r="E30" s="30">
        <f t="shared" si="24"/>
        <v>2830100</v>
      </c>
      <c r="F30" s="30">
        <f t="shared" si="24"/>
        <v>2879700</v>
      </c>
      <c r="G30" s="58">
        <f t="shared" si="24"/>
        <v>2879700</v>
      </c>
      <c r="H30" s="30">
        <f t="shared" si="24"/>
        <v>3025700</v>
      </c>
      <c r="I30" s="30">
        <f t="shared" si="24"/>
        <v>3152500</v>
      </c>
      <c r="J30" s="30">
        <f t="shared" si="24"/>
        <v>3217700</v>
      </c>
      <c r="K30" s="30">
        <f t="shared" si="24"/>
        <v>3329000</v>
      </c>
      <c r="L30" s="58">
        <f t="shared" si="24"/>
        <v>3329000</v>
      </c>
      <c r="M30" s="30">
        <f>M5</f>
        <v>3432100</v>
      </c>
      <c r="N30" s="30">
        <f>N5</f>
        <v>3550000</v>
      </c>
      <c r="O30" s="30">
        <f>O5</f>
        <v>3652500</v>
      </c>
      <c r="P30" s="30">
        <f>P5</f>
        <v>3796900</v>
      </c>
      <c r="Q30" s="58">
        <f t="shared" ref="Q30:Q36" si="25">P30</f>
        <v>3796900</v>
      </c>
      <c r="R30" s="30">
        <f>R5</f>
        <v>3898200</v>
      </c>
      <c r="S30" s="30">
        <f>S5</f>
        <v>3990700</v>
      </c>
      <c r="T30" s="30">
        <f>T5</f>
        <v>4093700</v>
      </c>
      <c r="U30" s="30">
        <f>U5</f>
        <v>4157800</v>
      </c>
      <c r="V30" s="58">
        <f t="shared" ref="V30:V36" si="26">U30</f>
        <v>4157800</v>
      </c>
      <c r="W30" s="30">
        <f>W5</f>
        <v>4244400</v>
      </c>
      <c r="X30" s="30">
        <f>X5</f>
        <v>4337400</v>
      </c>
      <c r="Y30" s="30">
        <f>Y5</f>
        <v>4426700</v>
      </c>
      <c r="Z30" s="30">
        <f>Z5</f>
        <v>4446200</v>
      </c>
      <c r="AA30" s="58">
        <f t="shared" ref="AA30:AA36" si="27">Z30</f>
        <v>4446200</v>
      </c>
      <c r="AB30" s="30">
        <f>AB5</f>
        <v>4470100</v>
      </c>
      <c r="AC30" s="30">
        <f>AC5</f>
        <v>4489800</v>
      </c>
      <c r="AD30" s="30">
        <f>AD5</f>
        <v>4497300</v>
      </c>
      <c r="AE30" s="30">
        <f>AE5</f>
        <v>4535200</v>
      </c>
      <c r="AF30" s="58">
        <f>AF5</f>
        <v>4535200</v>
      </c>
      <c r="AG30" s="16"/>
      <c r="AH30" s="16"/>
      <c r="AJ30" s="16"/>
    </row>
    <row r="31" spans="1:36" x14ac:dyDescent="0.2">
      <c r="A31" s="21"/>
      <c r="B31" s="15" t="s">
        <v>10</v>
      </c>
      <c r="C31" s="6">
        <f>C7+C10</f>
        <v>2367600</v>
      </c>
      <c r="D31" s="6">
        <f t="shared" ref="D31:L31" si="28">D7+D10</f>
        <v>2437900</v>
      </c>
      <c r="E31" s="6">
        <f t="shared" si="28"/>
        <v>2487700</v>
      </c>
      <c r="F31" s="6">
        <f t="shared" si="28"/>
        <v>2541900</v>
      </c>
      <c r="G31" s="60">
        <f t="shared" si="28"/>
        <v>2541900</v>
      </c>
      <c r="H31" s="6">
        <f t="shared" si="28"/>
        <v>2688000</v>
      </c>
      <c r="I31" s="6">
        <f t="shared" si="28"/>
        <v>2806600</v>
      </c>
      <c r="J31" s="6">
        <f t="shared" si="28"/>
        <v>2863400</v>
      </c>
      <c r="K31" s="6">
        <f t="shared" si="28"/>
        <v>2970900</v>
      </c>
      <c r="L31" s="60">
        <f t="shared" si="28"/>
        <v>2970900</v>
      </c>
      <c r="M31" s="6">
        <f t="shared" ref="M31:O32" si="29">M7+M10</f>
        <v>3068600</v>
      </c>
      <c r="N31" s="6">
        <f t="shared" si="29"/>
        <v>3172200</v>
      </c>
      <c r="O31" s="6">
        <f t="shared" si="29"/>
        <v>3250700</v>
      </c>
      <c r="P31" s="6">
        <f>P7+P10</f>
        <v>3358700</v>
      </c>
      <c r="Q31" s="60">
        <f t="shared" si="25"/>
        <v>3358700</v>
      </c>
      <c r="R31" s="6">
        <f t="shared" ref="R31:U32" si="30">R7+R10</f>
        <v>3450100</v>
      </c>
      <c r="S31" s="6">
        <f t="shared" si="30"/>
        <v>3528000</v>
      </c>
      <c r="T31" s="6">
        <f t="shared" si="30"/>
        <v>3617000</v>
      </c>
      <c r="U31" s="6">
        <f t="shared" si="30"/>
        <v>3658500</v>
      </c>
      <c r="V31" s="60">
        <f t="shared" si="26"/>
        <v>3658500</v>
      </c>
      <c r="W31" s="6">
        <f t="shared" ref="W31:X31" si="31">W7+W10</f>
        <v>3723900</v>
      </c>
      <c r="X31" s="6">
        <f t="shared" si="31"/>
        <v>3802200</v>
      </c>
      <c r="Y31" s="6">
        <f t="shared" ref="Y31:Z31" si="32">Y7+Y10</f>
        <v>3874500</v>
      </c>
      <c r="Z31" s="6">
        <f t="shared" si="32"/>
        <v>3880500</v>
      </c>
      <c r="AA31" s="60">
        <f t="shared" si="27"/>
        <v>3880500</v>
      </c>
      <c r="AB31" s="6">
        <f t="shared" ref="AB31:AC31" si="33">AB7+AB10</f>
        <v>3904000</v>
      </c>
      <c r="AC31" s="6">
        <f t="shared" si="33"/>
        <v>3918300</v>
      </c>
      <c r="AD31" s="6">
        <f t="shared" ref="AD31:AE31" si="34">AD7+AD10</f>
        <v>3919100</v>
      </c>
      <c r="AE31" s="6">
        <f t="shared" si="34"/>
        <v>3949100</v>
      </c>
      <c r="AF31" s="60">
        <f t="shared" ref="AF31" si="35">AF7+AF10</f>
        <v>3949100</v>
      </c>
      <c r="AG31" s="16"/>
      <c r="AH31" s="16"/>
      <c r="AJ31" s="16"/>
    </row>
    <row r="32" spans="1:36" x14ac:dyDescent="0.2">
      <c r="A32" s="21"/>
      <c r="B32" s="15" t="s">
        <v>11</v>
      </c>
      <c r="C32" s="6">
        <f>C8+C11</f>
        <v>327400</v>
      </c>
      <c r="D32" s="6">
        <f t="shared" ref="D32:L32" si="36">D8+D11</f>
        <v>334700</v>
      </c>
      <c r="E32" s="6">
        <f t="shared" si="36"/>
        <v>342400</v>
      </c>
      <c r="F32" s="6">
        <f t="shared" si="36"/>
        <v>337800</v>
      </c>
      <c r="G32" s="60">
        <f t="shared" si="36"/>
        <v>337800</v>
      </c>
      <c r="H32" s="6">
        <f t="shared" si="36"/>
        <v>337700</v>
      </c>
      <c r="I32" s="6">
        <f t="shared" si="36"/>
        <v>345900</v>
      </c>
      <c r="J32" s="6">
        <f t="shared" si="36"/>
        <v>354300</v>
      </c>
      <c r="K32" s="6">
        <f t="shared" si="36"/>
        <v>358100</v>
      </c>
      <c r="L32" s="60">
        <f t="shared" si="36"/>
        <v>358100</v>
      </c>
      <c r="M32" s="6">
        <f t="shared" si="29"/>
        <v>363500</v>
      </c>
      <c r="N32" s="6">
        <f t="shared" si="29"/>
        <v>377800</v>
      </c>
      <c r="O32" s="6">
        <f t="shared" si="29"/>
        <v>401800</v>
      </c>
      <c r="P32" s="6">
        <f>P8+P11</f>
        <v>438200</v>
      </c>
      <c r="Q32" s="60">
        <f t="shared" si="25"/>
        <v>438200</v>
      </c>
      <c r="R32" s="6">
        <f t="shared" si="30"/>
        <v>448100</v>
      </c>
      <c r="S32" s="6">
        <f t="shared" si="30"/>
        <v>462700</v>
      </c>
      <c r="T32" s="6">
        <f t="shared" si="30"/>
        <v>476700</v>
      </c>
      <c r="U32" s="6">
        <f t="shared" ref="U32" si="37">U8+U11</f>
        <v>499300</v>
      </c>
      <c r="V32" s="60">
        <f t="shared" si="26"/>
        <v>499300</v>
      </c>
      <c r="W32" s="6">
        <f t="shared" ref="W32:X32" si="38">W8+W11</f>
        <v>520500</v>
      </c>
      <c r="X32" s="6">
        <f t="shared" si="38"/>
        <v>535200</v>
      </c>
      <c r="Y32" s="6">
        <f t="shared" ref="Y32:Z32" si="39">Y8+Y11</f>
        <v>552200</v>
      </c>
      <c r="Z32" s="6">
        <f t="shared" si="39"/>
        <v>565700</v>
      </c>
      <c r="AA32" s="60">
        <f t="shared" si="27"/>
        <v>565700</v>
      </c>
      <c r="AB32" s="6">
        <f t="shared" ref="AB32:AC32" si="40">AB8+AB11</f>
        <v>566100</v>
      </c>
      <c r="AC32" s="6">
        <f t="shared" si="40"/>
        <v>571500</v>
      </c>
      <c r="AD32" s="6">
        <f t="shared" ref="AD32:AE32" si="41">AD8+AD11</f>
        <v>578200</v>
      </c>
      <c r="AE32" s="6">
        <f t="shared" si="41"/>
        <v>586100</v>
      </c>
      <c r="AF32" s="60">
        <f t="shared" ref="AF32" si="42">AF8+AF11</f>
        <v>586100</v>
      </c>
      <c r="AG32" s="16"/>
      <c r="AH32" s="16"/>
      <c r="AJ32" s="16"/>
    </row>
    <row r="33" spans="1:36" x14ac:dyDescent="0.2">
      <c r="A33" s="21" t="s">
        <v>72</v>
      </c>
      <c r="C33" s="30">
        <f t="shared" ref="C33:L33" si="43">C21</f>
        <v>1292100</v>
      </c>
      <c r="D33" s="30">
        <f t="shared" si="43"/>
        <v>1277400</v>
      </c>
      <c r="E33" s="30">
        <f t="shared" si="43"/>
        <v>1275400</v>
      </c>
      <c r="F33" s="30">
        <f t="shared" si="43"/>
        <v>1247800</v>
      </c>
      <c r="G33" s="58">
        <f t="shared" si="43"/>
        <v>1247800</v>
      </c>
      <c r="H33" s="30">
        <f t="shared" si="43"/>
        <v>1227600</v>
      </c>
      <c r="I33" s="30">
        <f t="shared" si="43"/>
        <v>1203600</v>
      </c>
      <c r="J33" s="30">
        <f t="shared" si="43"/>
        <v>1178000</v>
      </c>
      <c r="K33" s="30">
        <f t="shared" si="43"/>
        <v>1166300</v>
      </c>
      <c r="L33" s="58">
        <f t="shared" si="43"/>
        <v>1166300</v>
      </c>
      <c r="M33" s="30">
        <f>M21</f>
        <v>1152300</v>
      </c>
      <c r="N33" s="30">
        <f>N21</f>
        <v>1140100</v>
      </c>
      <c r="O33" s="30">
        <f>O21</f>
        <v>1121700</v>
      </c>
      <c r="P33" s="30">
        <f>P21</f>
        <v>1113500</v>
      </c>
      <c r="Q33" s="58">
        <f t="shared" si="25"/>
        <v>1113500</v>
      </c>
      <c r="R33" s="30">
        <f>R21</f>
        <v>1113000</v>
      </c>
      <c r="S33" s="30">
        <f>S21</f>
        <v>1098800</v>
      </c>
      <c r="T33" s="30">
        <f>T21</f>
        <v>1091000</v>
      </c>
      <c r="U33" s="30">
        <f>U21</f>
        <v>1037000</v>
      </c>
      <c r="V33" s="58">
        <f t="shared" si="26"/>
        <v>1037000</v>
      </c>
      <c r="W33" s="30">
        <f>W21</f>
        <v>1025500</v>
      </c>
      <c r="X33" s="30">
        <f>X21</f>
        <v>1021700</v>
      </c>
      <c r="Y33" s="30">
        <f>Y21</f>
        <v>1021900</v>
      </c>
      <c r="Z33" s="30">
        <f>Z21</f>
        <v>998300</v>
      </c>
      <c r="AA33" s="58">
        <f t="shared" si="27"/>
        <v>998300</v>
      </c>
      <c r="AB33" s="30">
        <f>AB21</f>
        <v>994200</v>
      </c>
      <c r="AC33" s="30">
        <f>AC21</f>
        <v>1125100</v>
      </c>
      <c r="AD33" s="30">
        <f>AD21</f>
        <v>1118000</v>
      </c>
      <c r="AE33" s="30">
        <f>AE21</f>
        <v>1112600</v>
      </c>
      <c r="AF33" s="58">
        <f>AF21</f>
        <v>1112600</v>
      </c>
      <c r="AG33" s="16"/>
      <c r="AH33" s="16"/>
      <c r="AJ33" s="16"/>
    </row>
    <row r="34" spans="1:36" x14ac:dyDescent="0.2">
      <c r="B34" s="7" t="s">
        <v>12</v>
      </c>
      <c r="C34" s="16">
        <f t="shared" ref="C34:K34" si="44">C23+C27</f>
        <v>526800</v>
      </c>
      <c r="D34" s="16">
        <f t="shared" si="44"/>
        <v>513400</v>
      </c>
      <c r="E34" s="16">
        <f t="shared" si="44"/>
        <v>513100</v>
      </c>
      <c r="F34" s="16">
        <f t="shared" si="44"/>
        <v>502100</v>
      </c>
      <c r="G34" s="61">
        <f t="shared" si="44"/>
        <v>502100</v>
      </c>
      <c r="H34" s="16">
        <f t="shared" si="44"/>
        <v>487000</v>
      </c>
      <c r="I34" s="16">
        <f t="shared" si="44"/>
        <v>475400</v>
      </c>
      <c r="J34" s="16">
        <f t="shared" si="44"/>
        <v>454400</v>
      </c>
      <c r="K34" s="16">
        <f t="shared" si="44"/>
        <v>449900</v>
      </c>
      <c r="L34" s="61">
        <f>L23+L27</f>
        <v>449900</v>
      </c>
      <c r="M34" s="16">
        <f>M23+M27</f>
        <v>440000</v>
      </c>
      <c r="N34" s="16">
        <f>N23+N27</f>
        <v>426900</v>
      </c>
      <c r="O34" s="16">
        <f>O23+O27</f>
        <v>409400</v>
      </c>
      <c r="P34" s="16">
        <f>P23+P27</f>
        <v>395900</v>
      </c>
      <c r="Q34" s="61">
        <f t="shared" si="25"/>
        <v>395900</v>
      </c>
      <c r="R34" s="16">
        <f t="shared" ref="R34:T35" si="45">R23+R27</f>
        <v>383900</v>
      </c>
      <c r="S34" s="16">
        <f t="shared" si="45"/>
        <v>372800</v>
      </c>
      <c r="T34" s="16">
        <f t="shared" si="45"/>
        <v>356600</v>
      </c>
      <c r="U34" s="16">
        <f t="shared" ref="U34" si="46">U23+U27</f>
        <v>297800</v>
      </c>
      <c r="V34" s="61">
        <f t="shared" si="26"/>
        <v>297800</v>
      </c>
      <c r="W34" s="16">
        <f t="shared" ref="W34:X34" si="47">W23+W27</f>
        <v>285200</v>
      </c>
      <c r="X34" s="16">
        <f t="shared" si="47"/>
        <v>276700</v>
      </c>
      <c r="Y34" s="16">
        <f t="shared" ref="Y34:Z34" si="48">Y23+Y27</f>
        <v>268500</v>
      </c>
      <c r="Z34" s="16">
        <f t="shared" si="48"/>
        <v>233900</v>
      </c>
      <c r="AA34" s="61">
        <f t="shared" si="27"/>
        <v>233900</v>
      </c>
      <c r="AB34" s="16">
        <f t="shared" ref="AB34:AC34" si="49">AB23+AB27</f>
        <v>220300</v>
      </c>
      <c r="AC34" s="16">
        <f t="shared" si="49"/>
        <v>251600</v>
      </c>
      <c r="AD34" s="16">
        <f t="shared" ref="AD34:AE34" si="50">AD23+AD27</f>
        <v>243700</v>
      </c>
      <c r="AE34" s="16">
        <f t="shared" si="50"/>
        <v>234300</v>
      </c>
      <c r="AF34" s="61">
        <f t="shared" ref="AF34" si="51">AF23+AF27</f>
        <v>234300</v>
      </c>
      <c r="AG34" s="16"/>
      <c r="AH34" s="16"/>
      <c r="AJ34" s="16"/>
    </row>
    <row r="35" spans="1:36" x14ac:dyDescent="0.2">
      <c r="B35" s="7" t="s">
        <v>13</v>
      </c>
      <c r="C35" s="16">
        <f t="shared" ref="C35:L35" si="52">C24+C28</f>
        <v>526000</v>
      </c>
      <c r="D35" s="16">
        <f t="shared" si="52"/>
        <v>523000</v>
      </c>
      <c r="E35" s="16">
        <f t="shared" si="52"/>
        <v>519800</v>
      </c>
      <c r="F35" s="16">
        <f t="shared" si="52"/>
        <v>501500</v>
      </c>
      <c r="G35" s="61">
        <f t="shared" si="52"/>
        <v>501500</v>
      </c>
      <c r="H35" s="16">
        <f t="shared" si="52"/>
        <v>495300</v>
      </c>
      <c r="I35" s="16">
        <f t="shared" si="52"/>
        <v>481700</v>
      </c>
      <c r="J35" s="16">
        <f t="shared" si="52"/>
        <v>475700</v>
      </c>
      <c r="K35" s="16">
        <f t="shared" si="52"/>
        <v>467100</v>
      </c>
      <c r="L35" s="61">
        <f t="shared" si="52"/>
        <v>467100</v>
      </c>
      <c r="M35" s="16">
        <f>M24+M28</f>
        <v>461900</v>
      </c>
      <c r="N35" s="16">
        <f>N24+N28</f>
        <v>461600</v>
      </c>
      <c r="O35" s="16">
        <f>O24+O28</f>
        <v>463800</v>
      </c>
      <c r="P35" s="16">
        <f>P24+P28</f>
        <v>467200</v>
      </c>
      <c r="Q35" s="61">
        <f t="shared" si="25"/>
        <v>467200</v>
      </c>
      <c r="R35" s="16">
        <f t="shared" si="45"/>
        <v>477600</v>
      </c>
      <c r="S35" s="16">
        <f t="shared" si="45"/>
        <v>474500</v>
      </c>
      <c r="T35" s="16">
        <f t="shared" si="45"/>
        <v>482400</v>
      </c>
      <c r="U35" s="16">
        <f t="shared" ref="U35" si="53">U24+U28</f>
        <v>486400</v>
      </c>
      <c r="V35" s="61">
        <f t="shared" si="26"/>
        <v>486400</v>
      </c>
      <c r="W35" s="16">
        <f t="shared" ref="W35:X35" si="54">W24+W28</f>
        <v>488500</v>
      </c>
      <c r="X35" s="16">
        <f t="shared" si="54"/>
        <v>491400</v>
      </c>
      <c r="Y35" s="16">
        <f t="shared" ref="Y35:Z35" si="55">Y24+Y28</f>
        <v>498000</v>
      </c>
      <c r="Z35" s="16">
        <f t="shared" si="55"/>
        <v>505100</v>
      </c>
      <c r="AA35" s="61">
        <f t="shared" si="27"/>
        <v>505100</v>
      </c>
      <c r="AB35" s="16">
        <f t="shared" ref="AB35:AC35" si="56">AB24+AB28</f>
        <v>508700</v>
      </c>
      <c r="AC35" s="16">
        <f t="shared" si="56"/>
        <v>567000</v>
      </c>
      <c r="AD35" s="16">
        <f t="shared" ref="AD35:AE35" si="57">AD24+AD28</f>
        <v>565700</v>
      </c>
      <c r="AE35" s="16">
        <f t="shared" si="57"/>
        <v>565700</v>
      </c>
      <c r="AF35" s="61">
        <f t="shared" ref="AF35" si="58">AF24+AF28</f>
        <v>565700</v>
      </c>
      <c r="AG35" s="16"/>
      <c r="AH35" s="16"/>
      <c r="AJ35" s="16"/>
    </row>
    <row r="36" spans="1:36" x14ac:dyDescent="0.2">
      <c r="B36" s="7" t="s">
        <v>14</v>
      </c>
      <c r="C36" s="16">
        <f t="shared" ref="C36:L36" si="59">C25</f>
        <v>239300</v>
      </c>
      <c r="D36" s="16">
        <f t="shared" si="59"/>
        <v>241000</v>
      </c>
      <c r="E36" s="16">
        <f t="shared" si="59"/>
        <v>242500</v>
      </c>
      <c r="F36" s="16">
        <f t="shared" si="59"/>
        <v>244200</v>
      </c>
      <c r="G36" s="62">
        <f t="shared" si="59"/>
        <v>244200</v>
      </c>
      <c r="H36" s="16">
        <f t="shared" si="59"/>
        <v>245300</v>
      </c>
      <c r="I36" s="16">
        <f t="shared" si="59"/>
        <v>246500</v>
      </c>
      <c r="J36" s="16">
        <f t="shared" si="59"/>
        <v>247900</v>
      </c>
      <c r="K36" s="16">
        <f t="shared" si="59"/>
        <v>249300</v>
      </c>
      <c r="L36" s="62">
        <f t="shared" si="59"/>
        <v>249300</v>
      </c>
      <c r="M36" s="16">
        <f>M25</f>
        <v>250400</v>
      </c>
      <c r="N36" s="16">
        <f>N25</f>
        <v>251600</v>
      </c>
      <c r="O36" s="16">
        <f>O25</f>
        <v>248500</v>
      </c>
      <c r="P36" s="16">
        <f>P25</f>
        <v>250400</v>
      </c>
      <c r="Q36" s="62">
        <f t="shared" si="25"/>
        <v>250400</v>
      </c>
      <c r="R36" s="16">
        <f>R25</f>
        <v>251500</v>
      </c>
      <c r="S36" s="16">
        <f>S25</f>
        <v>251500</v>
      </c>
      <c r="T36" s="16">
        <f>T25</f>
        <v>252000</v>
      </c>
      <c r="U36" s="16">
        <f>U25</f>
        <v>252800</v>
      </c>
      <c r="V36" s="62">
        <f t="shared" si="26"/>
        <v>252800</v>
      </c>
      <c r="W36" s="16">
        <f>W25</f>
        <v>251800</v>
      </c>
      <c r="X36" s="16">
        <f>X25</f>
        <v>253600</v>
      </c>
      <c r="Y36" s="16">
        <f>Y25</f>
        <v>255400</v>
      </c>
      <c r="Z36" s="16">
        <f>Z25</f>
        <v>259300</v>
      </c>
      <c r="AA36" s="62">
        <f t="shared" si="27"/>
        <v>259300</v>
      </c>
      <c r="AB36" s="16">
        <f>AB25</f>
        <v>265200</v>
      </c>
      <c r="AC36" s="16">
        <f>AC25</f>
        <v>306500</v>
      </c>
      <c r="AD36" s="16">
        <f>AD25</f>
        <v>308600</v>
      </c>
      <c r="AE36" s="16">
        <f>AE25</f>
        <v>312600</v>
      </c>
      <c r="AF36" s="62">
        <f>AF25</f>
        <v>312600</v>
      </c>
      <c r="AG36" s="16"/>
      <c r="AH36" s="16"/>
      <c r="AJ36" s="16"/>
    </row>
    <row r="37" spans="1:36" x14ac:dyDescent="0.2">
      <c r="A37" s="2"/>
      <c r="B37" s="2"/>
      <c r="C37" s="2"/>
      <c r="D37" s="2"/>
      <c r="E37" s="2"/>
      <c r="F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H37" s="16"/>
    </row>
    <row r="38" spans="1:36" x14ac:dyDescent="0.2">
      <c r="A38" s="3" t="s">
        <v>83</v>
      </c>
      <c r="E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W38" s="16"/>
      <c r="X38" s="16"/>
      <c r="Y38" s="16"/>
      <c r="Z38" s="16"/>
      <c r="AB38" s="16"/>
      <c r="AC38" s="16"/>
      <c r="AD38" s="16"/>
      <c r="AE38" s="16"/>
    </row>
    <row r="39" spans="1:36" x14ac:dyDescent="0.2">
      <c r="A39" s="1" t="s">
        <v>73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6" x14ac:dyDescent="0.2">
      <c r="A40" s="3"/>
      <c r="B40" s="7"/>
      <c r="C40" s="16"/>
      <c r="D40" s="16"/>
      <c r="E40" s="16"/>
      <c r="F40" s="16"/>
      <c r="G40" s="16"/>
      <c r="H40" s="16"/>
      <c r="I40" s="16"/>
      <c r="J40" s="16"/>
      <c r="K40" s="16"/>
      <c r="L40" s="16"/>
      <c r="O40" s="1" t="s">
        <v>68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6" x14ac:dyDescent="0.2">
      <c r="B41" s="7"/>
      <c r="C41" s="16"/>
      <c r="D41" s="16"/>
      <c r="E41" s="16"/>
      <c r="F41" s="16"/>
      <c r="G41" s="16"/>
      <c r="H41" s="16"/>
      <c r="I41" s="16"/>
      <c r="L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6" x14ac:dyDescent="0.2">
      <c r="B42" s="7"/>
      <c r="C42" s="16"/>
      <c r="D42" s="16"/>
      <c r="E42" s="16"/>
      <c r="F42" s="16"/>
      <c r="G42" s="16"/>
      <c r="H42" s="16"/>
      <c r="I42" s="16"/>
      <c r="L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6" x14ac:dyDescent="0.2">
      <c r="B43" s="7"/>
      <c r="C43" s="16"/>
      <c r="D43" s="16"/>
      <c r="E43" s="16"/>
      <c r="F43" s="16"/>
      <c r="G43" s="16"/>
      <c r="H43" s="16"/>
      <c r="I43" s="16"/>
    </row>
    <row r="44" spans="1:36" x14ac:dyDescent="0.2">
      <c r="B44" s="7"/>
      <c r="C44" s="16"/>
      <c r="D44" s="16"/>
      <c r="E44" s="16"/>
      <c r="F44" s="16"/>
      <c r="G44" s="16"/>
      <c r="H44" s="16"/>
      <c r="I44" s="16"/>
      <c r="AA44" s="16"/>
    </row>
    <row r="45" spans="1:36" x14ac:dyDescent="0.2">
      <c r="A45" s="3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36" x14ac:dyDescent="0.2">
      <c r="B46" s="7"/>
      <c r="C46" s="16"/>
      <c r="D46" s="16"/>
      <c r="E46" s="16"/>
      <c r="F46" s="16"/>
      <c r="G46" s="16"/>
      <c r="H46" s="16"/>
      <c r="I46" s="16"/>
      <c r="L46" s="16"/>
    </row>
    <row r="47" spans="1:36" x14ac:dyDescent="0.2">
      <c r="B47" s="7"/>
      <c r="C47" s="16"/>
      <c r="D47" s="16"/>
      <c r="E47" s="16"/>
      <c r="F47" s="16"/>
      <c r="G47" s="16"/>
      <c r="H47" s="16"/>
      <c r="I47" s="16"/>
      <c r="L47" s="16"/>
    </row>
    <row r="48" spans="1:36" x14ac:dyDescent="0.2">
      <c r="B48" s="7"/>
      <c r="C48" s="16"/>
      <c r="D48" s="16"/>
      <c r="E48" s="16"/>
      <c r="F48" s="16"/>
      <c r="G48" s="16"/>
      <c r="H48" s="16"/>
      <c r="I48" s="16"/>
      <c r="L48" s="16"/>
    </row>
  </sheetData>
  <pageMargins left="0.70866141732283472" right="0.70866141732283472" top="0.74803149606299213" bottom="0.74803149606299213" header="0.31496062992125984" footer="0.31496062992125984"/>
  <pageSetup paperSize="9" scale="67" orientation="landscape" verticalDpi="1200" r:id="rId1"/>
  <ignoredErrors>
    <ignoredError sqref="G6 G9 L26 L6 L9 Q9 Q21:Q22 Q26 Q30:Q36 V9 V21:V22 V26 V30:V36 AA9 AA21:AA22 AA26 AA30:AA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0.5703125" style="1" customWidth="1"/>
    <col min="3" max="6" width="10.7109375" style="1" hidden="1" customWidth="1" outlineLevel="1"/>
    <col min="7" max="7" width="10.7109375" style="2" customWidth="1" collapsed="1"/>
    <col min="8" max="11" width="10.7109375" style="1" hidden="1" customWidth="1" outlineLevel="1"/>
    <col min="12" max="12" width="10.710937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customWidth="1" outlineLevel="1"/>
    <col min="27" max="27" width="10.28515625" style="1" customWidth="1"/>
    <col min="28" max="31" width="10.28515625" style="1" customWidth="1" outlineLevel="1"/>
    <col min="32" max="58" width="10.28515625" style="1" customWidth="1"/>
    <col min="59" max="16384" width="9.140625" style="1"/>
  </cols>
  <sheetData>
    <row r="1" spans="1:34" ht="18" x14ac:dyDescent="0.25">
      <c r="A1" s="48" t="s">
        <v>15</v>
      </c>
      <c r="B1" s="2"/>
      <c r="C1" s="2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3"/>
      <c r="AE1" s="83"/>
    </row>
    <row r="2" spans="1:34" s="3" customFormat="1" x14ac:dyDescent="0.2">
      <c r="A2" s="12" t="s">
        <v>0</v>
      </c>
      <c r="B2" s="13"/>
      <c r="C2" s="14" t="s">
        <v>1</v>
      </c>
      <c r="D2" s="14" t="s">
        <v>2</v>
      </c>
      <c r="E2" s="14" t="s">
        <v>3</v>
      </c>
      <c r="F2" s="14" t="s">
        <v>4</v>
      </c>
      <c r="G2" s="49">
        <v>2008</v>
      </c>
      <c r="H2" s="14" t="s">
        <v>5</v>
      </c>
      <c r="I2" s="14" t="s">
        <v>6</v>
      </c>
      <c r="J2" s="14" t="s">
        <v>7</v>
      </c>
      <c r="K2" s="14" t="s">
        <v>8</v>
      </c>
      <c r="L2" s="49">
        <v>2009</v>
      </c>
      <c r="M2" s="14" t="s">
        <v>23</v>
      </c>
      <c r="N2" s="14" t="s">
        <v>55</v>
      </c>
      <c r="O2" s="14" t="s">
        <v>57</v>
      </c>
      <c r="P2" s="14" t="s">
        <v>58</v>
      </c>
      <c r="Q2" s="49">
        <v>2010</v>
      </c>
      <c r="R2" s="14" t="s">
        <v>59</v>
      </c>
      <c r="S2" s="14" t="s">
        <v>60</v>
      </c>
      <c r="T2" s="14" t="s">
        <v>62</v>
      </c>
      <c r="U2" s="14" t="s">
        <v>64</v>
      </c>
      <c r="V2" s="49">
        <v>2011</v>
      </c>
      <c r="W2" s="14" t="s">
        <v>65</v>
      </c>
      <c r="X2" s="14" t="s">
        <v>66</v>
      </c>
      <c r="Y2" s="14" t="s">
        <v>67</v>
      </c>
      <c r="Z2" s="14" t="s">
        <v>69</v>
      </c>
      <c r="AA2" s="49">
        <v>2012</v>
      </c>
      <c r="AB2" s="14" t="s">
        <v>70</v>
      </c>
      <c r="AC2" s="14" t="s">
        <v>71</v>
      </c>
      <c r="AD2" s="14" t="s">
        <v>74</v>
      </c>
      <c r="AE2" s="14" t="s">
        <v>76</v>
      </c>
      <c r="AF2" s="49">
        <v>2013</v>
      </c>
    </row>
    <row r="3" spans="1:34" ht="13.5" customHeight="1" x14ac:dyDescent="0.25">
      <c r="A3" s="8" t="s">
        <v>24</v>
      </c>
      <c r="B3" s="10"/>
      <c r="C3" s="11"/>
      <c r="D3" s="10"/>
      <c r="E3" s="10"/>
      <c r="F3" s="10"/>
      <c r="G3" s="50"/>
      <c r="H3" s="10"/>
      <c r="I3" s="10"/>
      <c r="J3" s="10"/>
      <c r="K3" s="10"/>
      <c r="L3" s="50"/>
      <c r="M3" s="10"/>
      <c r="N3" s="10"/>
      <c r="O3" s="10"/>
      <c r="P3" s="10"/>
      <c r="Q3" s="50"/>
      <c r="R3" s="10"/>
      <c r="S3" s="10"/>
      <c r="T3" s="10"/>
      <c r="U3" s="10"/>
      <c r="V3" s="50"/>
      <c r="W3" s="10"/>
      <c r="X3" s="10"/>
      <c r="Y3" s="10"/>
      <c r="Z3" s="10"/>
      <c r="AA3" s="50"/>
      <c r="AB3" s="10"/>
      <c r="AC3" s="10"/>
      <c r="AD3" s="10"/>
      <c r="AE3" s="10"/>
      <c r="AF3" s="50"/>
    </row>
    <row r="4" spans="1:34" ht="12" customHeight="1" x14ac:dyDescent="0.2">
      <c r="A4" s="21" t="s">
        <v>25</v>
      </c>
      <c r="B4" s="22"/>
      <c r="C4" s="20">
        <v>367</v>
      </c>
      <c r="D4" s="20">
        <v>372</v>
      </c>
      <c r="E4" s="20">
        <v>374</v>
      </c>
      <c r="F4" s="20">
        <v>372</v>
      </c>
      <c r="G4" s="52">
        <v>1485</v>
      </c>
      <c r="H4" s="20">
        <v>351</v>
      </c>
      <c r="I4" s="20">
        <v>355</v>
      </c>
      <c r="J4" s="20">
        <v>360</v>
      </c>
      <c r="K4" s="20">
        <v>365</v>
      </c>
      <c r="L4" s="52">
        <v>1430</v>
      </c>
      <c r="M4" s="20">
        <v>353</v>
      </c>
      <c r="N4" s="20">
        <v>364.3</v>
      </c>
      <c r="O4" s="20">
        <v>363.3</v>
      </c>
      <c r="P4" s="20">
        <v>382.6</v>
      </c>
      <c r="Q4" s="52">
        <v>1463</v>
      </c>
      <c r="R4" s="20">
        <v>373.8</v>
      </c>
      <c r="S4" s="20">
        <v>377.8</v>
      </c>
      <c r="T4" s="20">
        <v>377.7</v>
      </c>
      <c r="U4" s="20">
        <v>400.7</v>
      </c>
      <c r="V4" s="52">
        <f>R4+S4+T4+U4-1</f>
        <v>1529</v>
      </c>
      <c r="W4" s="20">
        <v>381.5</v>
      </c>
      <c r="X4" s="20">
        <v>389.4</v>
      </c>
      <c r="Y4" s="20">
        <v>386.7</v>
      </c>
      <c r="Z4" s="20">
        <v>395.8</v>
      </c>
      <c r="AA4" s="52">
        <f>W4+X4+Y4+Z4</f>
        <v>1553.3999999999999</v>
      </c>
      <c r="AB4" s="20">
        <v>361.3</v>
      </c>
      <c r="AC4" s="20">
        <v>390.1</v>
      </c>
      <c r="AD4" s="20">
        <v>394.8</v>
      </c>
      <c r="AE4" s="20">
        <v>401.2</v>
      </c>
      <c r="AF4" s="52">
        <f>AB4+AC4+AD4+AE4</f>
        <v>1547.4</v>
      </c>
    </row>
    <row r="5" spans="1:34" ht="12" customHeight="1" x14ac:dyDescent="0.2">
      <c r="A5" s="21" t="s">
        <v>26</v>
      </c>
      <c r="B5" s="22"/>
      <c r="C5" s="23">
        <v>108</v>
      </c>
      <c r="D5" s="23">
        <v>105</v>
      </c>
      <c r="E5" s="23">
        <v>129</v>
      </c>
      <c r="F5" s="23">
        <v>129</v>
      </c>
      <c r="G5" s="51">
        <v>472</v>
      </c>
      <c r="H5" s="23">
        <v>115</v>
      </c>
      <c r="I5" s="23">
        <v>116</v>
      </c>
      <c r="J5" s="23">
        <v>131</v>
      </c>
      <c r="K5" s="23">
        <v>121</v>
      </c>
      <c r="L5" s="51">
        <v>484</v>
      </c>
      <c r="M5" s="23">
        <v>115.7</v>
      </c>
      <c r="N5" s="23">
        <v>118.5</v>
      </c>
      <c r="O5" s="23">
        <v>127.3</v>
      </c>
      <c r="P5" s="23">
        <v>123.2</v>
      </c>
      <c r="Q5" s="51">
        <v>485</v>
      </c>
      <c r="R5" s="23">
        <v>117.6</v>
      </c>
      <c r="S5" s="23">
        <v>121.2</v>
      </c>
      <c r="T5" s="23">
        <v>134.9</v>
      </c>
      <c r="U5" s="23">
        <v>132.6</v>
      </c>
      <c r="V5" s="52">
        <f>R5+S5+T5+U5-1</f>
        <v>505.30000000000007</v>
      </c>
      <c r="W5" s="23">
        <v>121.1</v>
      </c>
      <c r="X5" s="23">
        <v>121.8</v>
      </c>
      <c r="Y5" s="23">
        <v>134.19999999999999</v>
      </c>
      <c r="Z5" s="23">
        <v>123.9</v>
      </c>
      <c r="AA5" s="52">
        <f>W5+X5+Y5+Z5</f>
        <v>501</v>
      </c>
      <c r="AB5" s="23">
        <v>108.8</v>
      </c>
      <c r="AC5" s="23">
        <v>121.8</v>
      </c>
      <c r="AD5" s="23">
        <v>138.4</v>
      </c>
      <c r="AE5" s="23">
        <v>121.6</v>
      </c>
      <c r="AF5" s="52">
        <f>AB5+AC5+AD5+AE5</f>
        <v>490.6</v>
      </c>
    </row>
    <row r="6" spans="1:34" s="35" customFormat="1" ht="12" customHeight="1" x14ac:dyDescent="0.2">
      <c r="A6" s="32"/>
      <c r="B6" s="33" t="s">
        <v>27</v>
      </c>
      <c r="C6" s="34">
        <v>0.28999999999999998</v>
      </c>
      <c r="D6" s="34">
        <v>0.28000000000000003</v>
      </c>
      <c r="E6" s="34">
        <v>0.35</v>
      </c>
      <c r="F6" s="34">
        <v>0.35</v>
      </c>
      <c r="G6" s="80">
        <v>0.32</v>
      </c>
      <c r="H6" s="34">
        <v>0.33</v>
      </c>
      <c r="I6" s="34">
        <v>0.33</v>
      </c>
      <c r="J6" s="33">
        <v>0.36</v>
      </c>
      <c r="K6" s="33">
        <v>0.33</v>
      </c>
      <c r="L6" s="71">
        <v>0.34</v>
      </c>
      <c r="M6" s="34">
        <f t="shared" ref="M6:X6" si="0">M5/M4</f>
        <v>0.32776203966005668</v>
      </c>
      <c r="N6" s="34">
        <f t="shared" si="0"/>
        <v>0.32528136151523468</v>
      </c>
      <c r="O6" s="34">
        <f t="shared" si="0"/>
        <v>0.35039911918524635</v>
      </c>
      <c r="P6" s="34">
        <f t="shared" si="0"/>
        <v>0.32200731834814428</v>
      </c>
      <c r="Q6" s="71">
        <f t="shared" si="0"/>
        <v>0.33151059466848942</v>
      </c>
      <c r="R6" s="34">
        <f t="shared" si="0"/>
        <v>0.3146067415730337</v>
      </c>
      <c r="S6" s="34">
        <f t="shared" si="0"/>
        <v>0.32080465854949708</v>
      </c>
      <c r="T6" s="34">
        <f t="shared" si="0"/>
        <v>0.35716176859941756</v>
      </c>
      <c r="U6" s="34">
        <f t="shared" si="0"/>
        <v>0.33092088844522088</v>
      </c>
      <c r="V6" s="71">
        <f t="shared" si="0"/>
        <v>0.33047743623283193</v>
      </c>
      <c r="W6" s="34">
        <f t="shared" si="0"/>
        <v>0.31743119266055042</v>
      </c>
      <c r="X6" s="34">
        <f t="shared" si="0"/>
        <v>0.31278890600924503</v>
      </c>
      <c r="Y6" s="34">
        <f t="shared" ref="Y6:AC6" si="1">Y5/Y4</f>
        <v>0.34703904835790017</v>
      </c>
      <c r="Z6" s="34">
        <f t="shared" si="1"/>
        <v>0.31303688731682666</v>
      </c>
      <c r="AA6" s="71">
        <f t="shared" si="1"/>
        <v>0.32251834685206648</v>
      </c>
      <c r="AB6" s="34">
        <f t="shared" si="1"/>
        <v>0.30113479103238305</v>
      </c>
      <c r="AC6" s="34">
        <f t="shared" si="1"/>
        <v>0.31222763394001535</v>
      </c>
      <c r="AD6" s="34">
        <f t="shared" ref="AD6:AF6" si="2">AD5/AD4</f>
        <v>0.35055724417426548</v>
      </c>
      <c r="AE6" s="34">
        <f t="shared" si="2"/>
        <v>0.30309072781655033</v>
      </c>
      <c r="AF6" s="71">
        <f t="shared" si="2"/>
        <v>0.31704795140235231</v>
      </c>
    </row>
    <row r="7" spans="1:34" ht="12" customHeight="1" x14ac:dyDescent="0.2">
      <c r="A7" s="21" t="s">
        <v>28</v>
      </c>
      <c r="B7" s="22"/>
      <c r="C7" s="20">
        <v>111</v>
      </c>
      <c r="D7" s="20">
        <v>109</v>
      </c>
      <c r="E7" s="20">
        <v>129</v>
      </c>
      <c r="F7" s="20">
        <v>129</v>
      </c>
      <c r="G7" s="52">
        <v>478</v>
      </c>
      <c r="H7" s="20">
        <v>115</v>
      </c>
      <c r="I7" s="20">
        <v>116</v>
      </c>
      <c r="J7" s="20">
        <v>131</v>
      </c>
      <c r="K7" s="20">
        <v>121</v>
      </c>
      <c r="L7" s="52">
        <v>484</v>
      </c>
      <c r="M7" s="20">
        <v>115.7</v>
      </c>
      <c r="N7" s="20">
        <v>118.3</v>
      </c>
      <c r="O7" s="20">
        <v>127.3</v>
      </c>
      <c r="P7" s="23">
        <v>123.2</v>
      </c>
      <c r="Q7" s="51">
        <v>485</v>
      </c>
      <c r="R7" s="23">
        <v>118.6</v>
      </c>
      <c r="S7" s="23">
        <v>121.2</v>
      </c>
      <c r="T7" s="23">
        <v>134.9</v>
      </c>
      <c r="U7" s="23">
        <v>132.6</v>
      </c>
      <c r="V7" s="52">
        <f>R7+S7+T7+U7-1</f>
        <v>506.30000000000007</v>
      </c>
      <c r="W7" s="23">
        <v>121.1</v>
      </c>
      <c r="X7" s="23">
        <v>121.8</v>
      </c>
      <c r="Y7" s="23">
        <v>134.19999999999999</v>
      </c>
      <c r="Z7" s="23">
        <v>123.9</v>
      </c>
      <c r="AA7" s="52">
        <f>W7+X7+Y7+Z7</f>
        <v>501</v>
      </c>
      <c r="AB7" s="23">
        <v>110.6</v>
      </c>
      <c r="AC7" s="23">
        <v>121.8</v>
      </c>
      <c r="AD7" s="23">
        <v>141.69999999999999</v>
      </c>
      <c r="AE7" s="23">
        <f>AE5+12.2</f>
        <v>133.79999999999998</v>
      </c>
      <c r="AF7" s="52">
        <f>AB7+AC7+AD7+AE7</f>
        <v>507.9</v>
      </c>
      <c r="AG7" s="46"/>
    </row>
    <row r="8" spans="1:34" s="35" customFormat="1" ht="12" customHeight="1" x14ac:dyDescent="0.2">
      <c r="A8" s="32"/>
      <c r="B8" s="33" t="s">
        <v>29</v>
      </c>
      <c r="C8" s="34">
        <v>0.3</v>
      </c>
      <c r="D8" s="34">
        <v>0.28999999999999998</v>
      </c>
      <c r="E8" s="34">
        <v>0.35</v>
      </c>
      <c r="F8" s="34">
        <v>0.35</v>
      </c>
      <c r="G8" s="80">
        <v>0.32</v>
      </c>
      <c r="H8" s="34">
        <v>0.33</v>
      </c>
      <c r="I8" s="34">
        <v>0.33</v>
      </c>
      <c r="J8" s="33">
        <v>0.36</v>
      </c>
      <c r="K8" s="33">
        <v>0.33</v>
      </c>
      <c r="L8" s="71">
        <v>0.34</v>
      </c>
      <c r="M8" s="34">
        <f t="shared" ref="M8:X8" si="3">M7/M4</f>
        <v>0.32776203966005668</v>
      </c>
      <c r="N8" s="34">
        <f t="shared" si="3"/>
        <v>0.32473236343672796</v>
      </c>
      <c r="O8" s="34">
        <f t="shared" si="3"/>
        <v>0.35039911918524635</v>
      </c>
      <c r="P8" s="34">
        <f t="shared" si="3"/>
        <v>0.32200731834814428</v>
      </c>
      <c r="Q8" s="71">
        <f t="shared" si="3"/>
        <v>0.33151059466848942</v>
      </c>
      <c r="R8" s="34">
        <f t="shared" si="3"/>
        <v>0.31728196896736222</v>
      </c>
      <c r="S8" s="34">
        <f t="shared" si="3"/>
        <v>0.32080465854949708</v>
      </c>
      <c r="T8" s="34">
        <f t="shared" si="3"/>
        <v>0.35716176859941756</v>
      </c>
      <c r="U8" s="34">
        <f t="shared" si="3"/>
        <v>0.33092088844522088</v>
      </c>
      <c r="V8" s="71">
        <f t="shared" si="3"/>
        <v>0.33113145846958802</v>
      </c>
      <c r="W8" s="34">
        <f t="shared" si="3"/>
        <v>0.31743119266055042</v>
      </c>
      <c r="X8" s="34">
        <f t="shared" si="3"/>
        <v>0.31278890600924503</v>
      </c>
      <c r="Y8" s="34">
        <f t="shared" ref="Y8:AC8" si="4">Y7/Y4</f>
        <v>0.34703904835790017</v>
      </c>
      <c r="Z8" s="34">
        <f t="shared" si="4"/>
        <v>0.31303688731682666</v>
      </c>
      <c r="AA8" s="71">
        <f t="shared" si="4"/>
        <v>0.32251834685206648</v>
      </c>
      <c r="AB8" s="34">
        <f t="shared" si="4"/>
        <v>0.30611680044284528</v>
      </c>
      <c r="AC8" s="34">
        <f t="shared" si="4"/>
        <v>0.31222763394001535</v>
      </c>
      <c r="AD8" s="34">
        <f t="shared" ref="AD8:AF8" si="5">AD7/AD4</f>
        <v>0.3589159067882472</v>
      </c>
      <c r="AE8" s="34">
        <f t="shared" si="5"/>
        <v>0.33349950149551344</v>
      </c>
      <c r="AF8" s="71">
        <f t="shared" si="5"/>
        <v>0.32822799534703367</v>
      </c>
    </row>
    <row r="9" spans="1:34" ht="12" customHeight="1" x14ac:dyDescent="0.2">
      <c r="A9" s="21" t="s">
        <v>30</v>
      </c>
      <c r="B9" s="22"/>
      <c r="C9" s="20">
        <v>57</v>
      </c>
      <c r="D9" s="20">
        <v>53</v>
      </c>
      <c r="E9" s="20">
        <v>77</v>
      </c>
      <c r="F9" s="20">
        <v>77</v>
      </c>
      <c r="G9" s="52">
        <v>264</v>
      </c>
      <c r="H9" s="20">
        <v>62</v>
      </c>
      <c r="I9" s="20">
        <v>64</v>
      </c>
      <c r="J9" s="20">
        <v>77</v>
      </c>
      <c r="K9" s="20">
        <v>64</v>
      </c>
      <c r="L9" s="52">
        <v>267</v>
      </c>
      <c r="M9" s="20">
        <v>61.3</v>
      </c>
      <c r="N9" s="20">
        <v>64.7</v>
      </c>
      <c r="O9" s="20">
        <v>73.400000000000006</v>
      </c>
      <c r="P9" s="20">
        <v>68.599999999999994</v>
      </c>
      <c r="Q9" s="52">
        <v>268</v>
      </c>
      <c r="R9" s="20">
        <v>65.3</v>
      </c>
      <c r="S9" s="20">
        <v>68.7</v>
      </c>
      <c r="T9" s="20">
        <v>82.1</v>
      </c>
      <c r="U9" s="20">
        <v>78.8</v>
      </c>
      <c r="V9" s="52">
        <f>R9+S9+T9+U9</f>
        <v>294.89999999999998</v>
      </c>
      <c r="W9" s="20">
        <v>67.900000000000006</v>
      </c>
      <c r="X9" s="20">
        <v>72.2</v>
      </c>
      <c r="Y9" s="20">
        <v>84.9</v>
      </c>
      <c r="Z9" s="20">
        <v>73.900000000000006</v>
      </c>
      <c r="AA9" s="52">
        <f>W9+X9+Y9+Z9</f>
        <v>298.90000000000003</v>
      </c>
      <c r="AB9" s="20">
        <v>59.1</v>
      </c>
      <c r="AC9" s="20">
        <v>69.099999999999994</v>
      </c>
      <c r="AD9" s="20">
        <v>83.6</v>
      </c>
      <c r="AE9" s="20">
        <v>68.7</v>
      </c>
      <c r="AF9" s="52">
        <f>AB9+AC9+AD9+AE9</f>
        <v>280.5</v>
      </c>
      <c r="AG9" s="46"/>
    </row>
    <row r="10" spans="1:34" ht="12" customHeight="1" x14ac:dyDescent="0.2">
      <c r="A10" s="21" t="s">
        <v>31</v>
      </c>
      <c r="B10" s="22"/>
      <c r="C10" s="20">
        <v>60</v>
      </c>
      <c r="D10" s="20">
        <v>57</v>
      </c>
      <c r="E10" s="20">
        <v>77</v>
      </c>
      <c r="F10" s="20">
        <v>77</v>
      </c>
      <c r="G10" s="52">
        <v>271</v>
      </c>
      <c r="H10" s="20">
        <v>62</v>
      </c>
      <c r="I10" s="20">
        <v>64</v>
      </c>
      <c r="J10" s="20">
        <v>77</v>
      </c>
      <c r="K10" s="20">
        <v>64</v>
      </c>
      <c r="L10" s="52">
        <v>267</v>
      </c>
      <c r="M10" s="20">
        <v>61.3</v>
      </c>
      <c r="N10" s="20">
        <v>64.7</v>
      </c>
      <c r="O10" s="20">
        <v>73.400000000000006</v>
      </c>
      <c r="P10" s="20">
        <v>68.599999999999994</v>
      </c>
      <c r="Q10" s="52">
        <v>268</v>
      </c>
      <c r="R10" s="20">
        <v>66.3</v>
      </c>
      <c r="S10" s="20">
        <v>68.7</v>
      </c>
      <c r="T10" s="20">
        <v>82.1</v>
      </c>
      <c r="U10" s="20">
        <v>78.8</v>
      </c>
      <c r="V10" s="52">
        <f>R10+S10+T10+U10</f>
        <v>295.89999999999998</v>
      </c>
      <c r="W10" s="20">
        <v>67.900000000000006</v>
      </c>
      <c r="X10" s="20">
        <v>72.2</v>
      </c>
      <c r="Y10" s="20">
        <v>84.9</v>
      </c>
      <c r="Z10" s="20">
        <v>73.900000000000006</v>
      </c>
      <c r="AA10" s="52">
        <f>W10+X10+Y10+Z10</f>
        <v>298.90000000000003</v>
      </c>
      <c r="AB10" s="20">
        <v>60.9</v>
      </c>
      <c r="AC10" s="20">
        <v>69.099999999999994</v>
      </c>
      <c r="AD10" s="20">
        <v>86.9</v>
      </c>
      <c r="AE10" s="20">
        <f>AE9+12.2</f>
        <v>80.900000000000006</v>
      </c>
      <c r="AF10" s="52">
        <f>AB10+AC10+AD10+AE10+1</f>
        <v>298.8</v>
      </c>
    </row>
    <row r="11" spans="1:34" s="35" customFormat="1" ht="12" customHeight="1" x14ac:dyDescent="0.2">
      <c r="A11" s="32"/>
      <c r="B11" s="33" t="s">
        <v>32</v>
      </c>
      <c r="C11" s="34">
        <v>0.16</v>
      </c>
      <c r="D11" s="34">
        <v>0.15</v>
      </c>
      <c r="E11" s="34">
        <v>0.21</v>
      </c>
      <c r="F11" s="34">
        <v>0.21</v>
      </c>
      <c r="G11" s="80">
        <v>0.18</v>
      </c>
      <c r="H11" s="34">
        <v>0.18</v>
      </c>
      <c r="I11" s="34">
        <v>0.18</v>
      </c>
      <c r="J11" s="33">
        <v>0.21</v>
      </c>
      <c r="K11" s="33">
        <v>0.18</v>
      </c>
      <c r="L11" s="71">
        <v>0.19</v>
      </c>
      <c r="M11" s="34">
        <v>0.17</v>
      </c>
      <c r="N11" s="34">
        <v>0.18</v>
      </c>
      <c r="O11" s="34">
        <v>0.2</v>
      </c>
      <c r="P11" s="34">
        <v>0.18</v>
      </c>
      <c r="Q11" s="71">
        <v>0.18</v>
      </c>
      <c r="R11" s="34">
        <v>0.18</v>
      </c>
      <c r="S11" s="34">
        <f t="shared" ref="S11:X11" si="6">S10/S4</f>
        <v>0.18184224457384859</v>
      </c>
      <c r="T11" s="34">
        <f t="shared" si="6"/>
        <v>0.21736828170505693</v>
      </c>
      <c r="U11" s="34">
        <f t="shared" si="6"/>
        <v>0.19665585225854754</v>
      </c>
      <c r="V11" s="71">
        <f t="shared" si="6"/>
        <v>0.19352517985611509</v>
      </c>
      <c r="W11" s="34">
        <f t="shared" si="6"/>
        <v>0.1779816513761468</v>
      </c>
      <c r="X11" s="34">
        <f t="shared" si="6"/>
        <v>0.1854134565998973</v>
      </c>
      <c r="Y11" s="34">
        <f t="shared" ref="Y11:AC11" si="7">Y10/Y4</f>
        <v>0.21955003878975954</v>
      </c>
      <c r="Z11" s="34">
        <f t="shared" si="7"/>
        <v>0.18671045982819606</v>
      </c>
      <c r="AA11" s="71">
        <f t="shared" si="7"/>
        <v>0.19241663447920693</v>
      </c>
      <c r="AB11" s="34">
        <f t="shared" si="7"/>
        <v>0.16855798505397177</v>
      </c>
      <c r="AC11" s="34">
        <f t="shared" si="7"/>
        <v>0.17713406818764416</v>
      </c>
      <c r="AD11" s="34">
        <f t="shared" ref="AD11:AF11" si="8">AD10/AD4</f>
        <v>0.22011144883485309</v>
      </c>
      <c r="AE11" s="34">
        <f t="shared" si="8"/>
        <v>0.20164506480558328</v>
      </c>
      <c r="AF11" s="71">
        <f t="shared" si="8"/>
        <v>0.19309810003877473</v>
      </c>
    </row>
    <row r="12" spans="1:34" ht="12" customHeight="1" x14ac:dyDescent="0.2">
      <c r="A12" s="21" t="s">
        <v>33</v>
      </c>
      <c r="B12" s="22"/>
      <c r="C12" s="36">
        <v>0.25</v>
      </c>
      <c r="D12" s="36">
        <v>0.2</v>
      </c>
      <c r="E12" s="36">
        <v>0.33</v>
      </c>
      <c r="F12" s="36">
        <v>0.34</v>
      </c>
      <c r="G12" s="72">
        <v>1.1200000000000001</v>
      </c>
      <c r="H12" s="36">
        <v>0.26</v>
      </c>
      <c r="I12" s="36">
        <v>0.27</v>
      </c>
      <c r="J12" s="36">
        <v>0.34</v>
      </c>
      <c r="K12" s="36">
        <v>0.26</v>
      </c>
      <c r="L12" s="72">
        <v>1.1299999999999999</v>
      </c>
      <c r="M12" s="36">
        <v>0.08</v>
      </c>
      <c r="N12" s="36">
        <v>0.26</v>
      </c>
      <c r="O12" s="36">
        <v>0.32</v>
      </c>
      <c r="P12" s="36">
        <v>0.33</v>
      </c>
      <c r="Q12" s="72">
        <v>0.96</v>
      </c>
      <c r="R12" s="36">
        <v>0.27</v>
      </c>
      <c r="S12" s="36">
        <v>0.28999999999999998</v>
      </c>
      <c r="T12" s="36">
        <v>0.36</v>
      </c>
      <c r="U12" s="36">
        <v>0.36</v>
      </c>
      <c r="V12" s="72">
        <f>R12+S12+T12+U12+0.01</f>
        <v>1.29</v>
      </c>
      <c r="W12" s="36">
        <v>0.31</v>
      </c>
      <c r="X12" s="36">
        <v>0.32</v>
      </c>
      <c r="Y12" s="36">
        <v>0.38</v>
      </c>
      <c r="Z12" s="36">
        <v>0.32</v>
      </c>
      <c r="AA12" s="72">
        <f>W12+X12+Y12+Z12</f>
        <v>1.33</v>
      </c>
      <c r="AB12" s="36">
        <v>0.26</v>
      </c>
      <c r="AC12" s="36">
        <v>0.3</v>
      </c>
      <c r="AD12" s="36">
        <v>0.38</v>
      </c>
      <c r="AE12" s="36">
        <v>0.32</v>
      </c>
      <c r="AF12" s="72">
        <f>AB12+AC12+AD12+AE12</f>
        <v>1.26</v>
      </c>
    </row>
    <row r="13" spans="1:34" ht="12" customHeight="1" x14ac:dyDescent="0.2">
      <c r="A13" s="21" t="s">
        <v>47</v>
      </c>
      <c r="B13" s="22"/>
      <c r="C13" s="20">
        <v>2971</v>
      </c>
      <c r="D13" s="20">
        <v>2854</v>
      </c>
      <c r="E13" s="20">
        <v>2876</v>
      </c>
      <c r="F13" s="20">
        <v>3017</v>
      </c>
      <c r="G13" s="52">
        <v>3017</v>
      </c>
      <c r="H13" s="20">
        <v>3076</v>
      </c>
      <c r="I13" s="20">
        <v>3321</v>
      </c>
      <c r="J13" s="20">
        <v>3254</v>
      </c>
      <c r="K13" s="20">
        <v>3331</v>
      </c>
      <c r="L13" s="52">
        <v>3331</v>
      </c>
      <c r="M13" s="20">
        <v>3374</v>
      </c>
      <c r="N13" s="20">
        <v>3538</v>
      </c>
      <c r="O13" s="20">
        <v>3484</v>
      </c>
      <c r="P13" s="20">
        <v>3665</v>
      </c>
      <c r="Q13" s="52">
        <f>P13</f>
        <v>3665</v>
      </c>
      <c r="R13" s="20">
        <v>3773</v>
      </c>
      <c r="S13" s="20">
        <v>3809</v>
      </c>
      <c r="T13" s="20">
        <v>3701</v>
      </c>
      <c r="U13" s="20">
        <v>3772</v>
      </c>
      <c r="V13" s="52">
        <f>U13</f>
        <v>3772</v>
      </c>
      <c r="W13" s="20">
        <v>3998</v>
      </c>
      <c r="X13" s="20">
        <v>4026</v>
      </c>
      <c r="Y13" s="20">
        <v>3966</v>
      </c>
      <c r="Z13" s="20">
        <v>3863</v>
      </c>
      <c r="AA13" s="52">
        <f>Z13</f>
        <v>3863</v>
      </c>
      <c r="AB13" s="20">
        <v>4165</v>
      </c>
      <c r="AC13" s="20">
        <v>4506</v>
      </c>
      <c r="AD13" s="20">
        <v>4477</v>
      </c>
      <c r="AE13" s="20">
        <v>4217</v>
      </c>
      <c r="AF13" s="52">
        <f>AE13</f>
        <v>4217</v>
      </c>
      <c r="AG13" s="16"/>
      <c r="AH13" s="16"/>
    </row>
    <row r="14" spans="1:34" ht="12" customHeight="1" x14ac:dyDescent="0.2">
      <c r="A14" s="21" t="s">
        <v>34</v>
      </c>
      <c r="B14" s="22"/>
      <c r="C14" s="23">
        <v>955</v>
      </c>
      <c r="D14" s="23">
        <v>898</v>
      </c>
      <c r="E14" s="23">
        <v>891</v>
      </c>
      <c r="F14" s="23">
        <v>812</v>
      </c>
      <c r="G14" s="51">
        <v>812</v>
      </c>
      <c r="H14" s="23">
        <v>854</v>
      </c>
      <c r="I14" s="23">
        <v>773</v>
      </c>
      <c r="J14" s="23">
        <v>729</v>
      </c>
      <c r="K14" s="23">
        <v>719</v>
      </c>
      <c r="L14" s="51">
        <v>719</v>
      </c>
      <c r="M14" s="23">
        <v>817</v>
      </c>
      <c r="N14" s="23">
        <v>752</v>
      </c>
      <c r="O14" s="23">
        <v>725</v>
      </c>
      <c r="P14" s="23">
        <v>776</v>
      </c>
      <c r="Q14" s="51">
        <v>776</v>
      </c>
      <c r="R14" s="23">
        <v>752</v>
      </c>
      <c r="S14" s="23">
        <v>845</v>
      </c>
      <c r="T14" s="23">
        <v>793</v>
      </c>
      <c r="U14" s="23">
        <v>788</v>
      </c>
      <c r="V14" s="51">
        <f>U14</f>
        <v>788</v>
      </c>
      <c r="W14" s="23">
        <v>754</v>
      </c>
      <c r="X14" s="23">
        <v>909</v>
      </c>
      <c r="Y14" s="23">
        <v>874</v>
      </c>
      <c r="Z14" s="23">
        <v>839</v>
      </c>
      <c r="AA14" s="51">
        <f>Z14</f>
        <v>839</v>
      </c>
      <c r="AB14" s="23">
        <v>807</v>
      </c>
      <c r="AC14" s="23">
        <v>1047</v>
      </c>
      <c r="AD14" s="23">
        <v>995</v>
      </c>
      <c r="AE14" s="23">
        <v>971</v>
      </c>
      <c r="AF14" s="51">
        <f>AE14</f>
        <v>971</v>
      </c>
    </row>
    <row r="15" spans="1:34" ht="12" customHeight="1" x14ac:dyDescent="0.2">
      <c r="A15" s="21" t="s">
        <v>35</v>
      </c>
      <c r="B15" s="22"/>
      <c r="C15" s="23">
        <v>66</v>
      </c>
      <c r="D15" s="23">
        <v>59</v>
      </c>
      <c r="E15" s="23">
        <v>51</v>
      </c>
      <c r="F15" s="23">
        <v>84</v>
      </c>
      <c r="G15" s="51">
        <v>260</v>
      </c>
      <c r="H15" s="23">
        <v>46</v>
      </c>
      <c r="I15" s="23">
        <v>89</v>
      </c>
      <c r="J15" s="23">
        <v>43</v>
      </c>
      <c r="K15" s="23">
        <v>74</v>
      </c>
      <c r="L15" s="51">
        <v>252</v>
      </c>
      <c r="M15" s="23">
        <v>45</v>
      </c>
      <c r="N15" s="23">
        <v>70</v>
      </c>
      <c r="O15" s="23">
        <v>29</v>
      </c>
      <c r="P15" s="23">
        <v>28</v>
      </c>
      <c r="Q15" s="51">
        <v>172</v>
      </c>
      <c r="R15" s="23">
        <v>27</v>
      </c>
      <c r="S15" s="23">
        <v>59</v>
      </c>
      <c r="T15" s="23">
        <v>56</v>
      </c>
      <c r="U15" s="23">
        <v>65</v>
      </c>
      <c r="V15" s="52">
        <f>R15+S15+T15+U15</f>
        <v>207</v>
      </c>
      <c r="W15" s="23">
        <v>37</v>
      </c>
      <c r="X15" s="23">
        <v>47</v>
      </c>
      <c r="Y15" s="23">
        <v>37</v>
      </c>
      <c r="Z15" s="23">
        <v>34</v>
      </c>
      <c r="AA15" s="52">
        <f>W15+X15+Y15+Z15</f>
        <v>155</v>
      </c>
      <c r="AB15" s="23">
        <v>37</v>
      </c>
      <c r="AC15" s="23">
        <v>-30</v>
      </c>
      <c r="AD15" s="23">
        <v>51</v>
      </c>
      <c r="AE15" s="23">
        <v>26</v>
      </c>
      <c r="AF15" s="52">
        <f>AB15+AC15+AD15+AE15</f>
        <v>84</v>
      </c>
    </row>
    <row r="16" spans="1:34" ht="12" customHeight="1" x14ac:dyDescent="0.2">
      <c r="A16" s="21" t="s">
        <v>36</v>
      </c>
      <c r="B16" s="22"/>
      <c r="C16" s="37">
        <v>0.38</v>
      </c>
      <c r="D16" s="37">
        <v>0.4</v>
      </c>
      <c r="E16" s="37">
        <v>0.41</v>
      </c>
      <c r="F16" s="37">
        <v>0.43</v>
      </c>
      <c r="G16" s="73">
        <v>0.43</v>
      </c>
      <c r="H16" s="37">
        <v>0.41</v>
      </c>
      <c r="I16" s="37">
        <v>0.45</v>
      </c>
      <c r="J16" s="37">
        <v>0.48</v>
      </c>
      <c r="K16" s="37">
        <v>0.46</v>
      </c>
      <c r="L16" s="73">
        <v>0.46</v>
      </c>
      <c r="M16" s="37">
        <v>0.4</v>
      </c>
      <c r="N16" s="37">
        <v>0.42</v>
      </c>
      <c r="O16" s="37">
        <v>0.45</v>
      </c>
      <c r="P16" s="37">
        <v>0.43</v>
      </c>
      <c r="Q16" s="73">
        <v>0.43</v>
      </c>
      <c r="R16" s="37">
        <v>0.38</v>
      </c>
      <c r="S16" s="37">
        <v>0.4</v>
      </c>
      <c r="T16" s="37">
        <v>0.43</v>
      </c>
      <c r="U16" s="37">
        <v>0.42</v>
      </c>
      <c r="V16" s="73">
        <f>U16</f>
        <v>0.42</v>
      </c>
      <c r="W16" s="37">
        <v>0.45</v>
      </c>
      <c r="X16" s="37">
        <v>0.38</v>
      </c>
      <c r="Y16" s="37">
        <v>0.41</v>
      </c>
      <c r="Z16" s="37">
        <v>0.43</v>
      </c>
      <c r="AA16" s="73">
        <f>Z16</f>
        <v>0.43</v>
      </c>
      <c r="AB16" s="37">
        <v>0.33</v>
      </c>
      <c r="AC16" s="37">
        <v>0.35499999999999998</v>
      </c>
      <c r="AD16" s="37">
        <v>0.36</v>
      </c>
      <c r="AE16" s="37">
        <v>0.37</v>
      </c>
      <c r="AF16" s="73">
        <f>AE16</f>
        <v>0.37</v>
      </c>
    </row>
    <row r="17" spans="1:32" ht="12" customHeight="1" x14ac:dyDescent="0.2">
      <c r="A17" s="21" t="s">
        <v>37</v>
      </c>
      <c r="B17" s="22"/>
      <c r="C17" s="38">
        <v>1.9</v>
      </c>
      <c r="D17" s="38">
        <v>1.9</v>
      </c>
      <c r="E17" s="38">
        <v>1.9</v>
      </c>
      <c r="F17" s="38">
        <v>1.7</v>
      </c>
      <c r="G17" s="74">
        <v>1.7</v>
      </c>
      <c r="H17" s="38">
        <v>1.8</v>
      </c>
      <c r="I17" s="38">
        <v>1.6</v>
      </c>
      <c r="J17" s="38">
        <v>1.5</v>
      </c>
      <c r="K17" s="38">
        <v>1.5</v>
      </c>
      <c r="L17" s="74">
        <v>1.5</v>
      </c>
      <c r="M17" s="38">
        <v>1.7</v>
      </c>
      <c r="N17" s="38">
        <v>1.5</v>
      </c>
      <c r="O17" s="38">
        <v>1.5</v>
      </c>
      <c r="P17" s="38">
        <v>1.6</v>
      </c>
      <c r="Q17" s="74">
        <v>1.6</v>
      </c>
      <c r="R17" s="38">
        <v>1.5</v>
      </c>
      <c r="S17" s="38">
        <v>1.7</v>
      </c>
      <c r="T17" s="38">
        <v>1.6</v>
      </c>
      <c r="U17" s="38">
        <v>1.6</v>
      </c>
      <c r="V17" s="74">
        <f>U17</f>
        <v>1.6</v>
      </c>
      <c r="W17" s="38">
        <v>1.5</v>
      </c>
      <c r="X17" s="38">
        <v>1.8</v>
      </c>
      <c r="Y17" s="38">
        <v>1.7</v>
      </c>
      <c r="Z17" s="38">
        <v>1.7</v>
      </c>
      <c r="AA17" s="74">
        <f>Z17</f>
        <v>1.7</v>
      </c>
      <c r="AB17" s="38">
        <v>1.7</v>
      </c>
      <c r="AC17" s="38">
        <v>2.1</v>
      </c>
      <c r="AD17" s="38">
        <v>2</v>
      </c>
      <c r="AE17" s="38">
        <v>2</v>
      </c>
      <c r="AF17" s="74">
        <f>AE17</f>
        <v>2</v>
      </c>
    </row>
    <row r="18" spans="1:32" ht="12" customHeight="1" x14ac:dyDescent="0.2">
      <c r="A18" s="21" t="s">
        <v>38</v>
      </c>
      <c r="B18" s="22"/>
      <c r="C18" s="37">
        <v>1.21</v>
      </c>
      <c r="D18" s="37">
        <v>1.0900000000000001</v>
      </c>
      <c r="E18" s="37">
        <v>1.07</v>
      </c>
      <c r="F18" s="37">
        <v>0.93</v>
      </c>
      <c r="G18" s="73">
        <v>0.93</v>
      </c>
      <c r="H18" s="37">
        <v>1.04</v>
      </c>
      <c r="I18" s="37">
        <v>0.89</v>
      </c>
      <c r="J18" s="37">
        <v>0.79</v>
      </c>
      <c r="K18" s="37">
        <v>0.8</v>
      </c>
      <c r="L18" s="73">
        <v>0.8</v>
      </c>
      <c r="M18" s="37">
        <v>1.06</v>
      </c>
      <c r="N18" s="37">
        <v>0.93</v>
      </c>
      <c r="O18" s="37">
        <v>0.84</v>
      </c>
      <c r="P18" s="37">
        <v>0.93</v>
      </c>
      <c r="Q18" s="73">
        <v>0.93</v>
      </c>
      <c r="R18" s="37">
        <v>1.02</v>
      </c>
      <c r="S18" s="37">
        <v>1.08</v>
      </c>
      <c r="T18" s="37">
        <v>0.94</v>
      </c>
      <c r="U18" s="37">
        <v>0.94</v>
      </c>
      <c r="V18" s="73">
        <f>U18</f>
        <v>0.94</v>
      </c>
      <c r="W18" s="37">
        <v>0.85</v>
      </c>
      <c r="X18" s="37">
        <v>1.23</v>
      </c>
      <c r="Y18" s="37">
        <v>1.1000000000000001</v>
      </c>
      <c r="Z18" s="37">
        <v>0.99</v>
      </c>
      <c r="AA18" s="73">
        <f>Z18</f>
        <v>0.99</v>
      </c>
      <c r="AB18" s="37">
        <v>1.18</v>
      </c>
      <c r="AC18" s="37">
        <v>1.375</v>
      </c>
      <c r="AD18" s="37">
        <v>1.22</v>
      </c>
      <c r="AE18" s="37">
        <v>1.1299999999999999</v>
      </c>
      <c r="AF18" s="73">
        <f>AE18</f>
        <v>1.1299999999999999</v>
      </c>
    </row>
    <row r="19" spans="1:32" ht="12" customHeight="1" x14ac:dyDescent="0.2">
      <c r="A19" s="21" t="s">
        <v>39</v>
      </c>
      <c r="B19" s="22"/>
      <c r="C19" s="23">
        <v>38</v>
      </c>
      <c r="D19" s="23">
        <v>41</v>
      </c>
      <c r="E19" s="23">
        <v>42</v>
      </c>
      <c r="F19" s="23">
        <v>64</v>
      </c>
      <c r="G19" s="51">
        <v>184</v>
      </c>
      <c r="H19" s="23">
        <v>34</v>
      </c>
      <c r="I19" s="23">
        <v>36</v>
      </c>
      <c r="J19" s="23">
        <v>40</v>
      </c>
      <c r="K19" s="23">
        <v>61</v>
      </c>
      <c r="L19" s="51">
        <v>171</v>
      </c>
      <c r="M19" s="23">
        <v>37.5</v>
      </c>
      <c r="N19" s="23">
        <v>47</v>
      </c>
      <c r="O19" s="23">
        <v>42</v>
      </c>
      <c r="P19" s="23">
        <v>56</v>
      </c>
      <c r="Q19" s="51">
        <v>182.5</v>
      </c>
      <c r="R19" s="23">
        <v>41</v>
      </c>
      <c r="S19" s="23">
        <f>54-7</f>
        <v>47</v>
      </c>
      <c r="T19" s="23">
        <v>45</v>
      </c>
      <c r="U19" s="23">
        <v>58</v>
      </c>
      <c r="V19" s="52">
        <f>R19+S19+T19+U19-1</f>
        <v>190</v>
      </c>
      <c r="W19" s="23">
        <v>42</v>
      </c>
      <c r="X19" s="23">
        <v>51</v>
      </c>
      <c r="Y19" s="23">
        <v>51</v>
      </c>
      <c r="Z19" s="23">
        <v>50</v>
      </c>
      <c r="AA19" s="52">
        <f>W19+X19+Y19+Z19-1</f>
        <v>193</v>
      </c>
      <c r="AB19" s="23">
        <v>47</v>
      </c>
      <c r="AC19" s="23">
        <v>47</v>
      </c>
      <c r="AD19" s="23">
        <v>52</v>
      </c>
      <c r="AE19" s="23">
        <v>57</v>
      </c>
      <c r="AF19" s="52">
        <f>AB19+AC19+AD19+AE19-1</f>
        <v>202</v>
      </c>
    </row>
    <row r="20" spans="1:32" s="35" customFormat="1" ht="12" customHeight="1" x14ac:dyDescent="0.2">
      <c r="A20" s="32"/>
      <c r="B20" s="33" t="s">
        <v>40</v>
      </c>
      <c r="C20" s="44">
        <f t="shared" ref="C20:O20" si="9">C19/C4</f>
        <v>0.10354223433242507</v>
      </c>
      <c r="D20" s="44">
        <f t="shared" si="9"/>
        <v>0.11021505376344086</v>
      </c>
      <c r="E20" s="44">
        <f t="shared" si="9"/>
        <v>0.11229946524064172</v>
      </c>
      <c r="F20" s="44">
        <f t="shared" si="9"/>
        <v>0.17204301075268819</v>
      </c>
      <c r="G20" s="75">
        <f t="shared" si="9"/>
        <v>0.12390572390572391</v>
      </c>
      <c r="H20" s="44">
        <f t="shared" si="9"/>
        <v>9.686609686609686E-2</v>
      </c>
      <c r="I20" s="44">
        <f t="shared" si="9"/>
        <v>0.10140845070422536</v>
      </c>
      <c r="J20" s="44">
        <f t="shared" si="9"/>
        <v>0.1111111111111111</v>
      </c>
      <c r="K20" s="44">
        <f t="shared" si="9"/>
        <v>0.16712328767123288</v>
      </c>
      <c r="L20" s="75">
        <f t="shared" si="9"/>
        <v>0.11958041958041958</v>
      </c>
      <c r="M20" s="44">
        <f t="shared" si="9"/>
        <v>0.10623229461756374</v>
      </c>
      <c r="N20" s="44">
        <f t="shared" si="9"/>
        <v>0.12901454844908042</v>
      </c>
      <c r="O20" s="44">
        <f t="shared" si="9"/>
        <v>0.11560693641618497</v>
      </c>
      <c r="P20" s="44">
        <f t="shared" ref="P20:V20" si="10">P19/P4</f>
        <v>0.14636696288552012</v>
      </c>
      <c r="Q20" s="75">
        <f t="shared" si="10"/>
        <v>0.12474367737525632</v>
      </c>
      <c r="R20" s="44">
        <f t="shared" si="10"/>
        <v>0.10968432316746923</v>
      </c>
      <c r="S20" s="44">
        <f t="shared" si="10"/>
        <v>0.12440444679724721</v>
      </c>
      <c r="T20" s="44">
        <f t="shared" si="10"/>
        <v>0.11914217633042097</v>
      </c>
      <c r="U20" s="44">
        <f t="shared" si="10"/>
        <v>0.14474669328674819</v>
      </c>
      <c r="V20" s="75">
        <f t="shared" si="10"/>
        <v>0.12426422498364945</v>
      </c>
      <c r="W20" s="44">
        <f t="shared" ref="W20:X20" si="11">W19/W4</f>
        <v>0.11009174311926606</v>
      </c>
      <c r="X20" s="44">
        <f t="shared" si="11"/>
        <v>0.13097072419106318</v>
      </c>
      <c r="Y20" s="44">
        <f t="shared" ref="Y20:AC20" si="12">Y19/Y4</f>
        <v>0.13188518231186966</v>
      </c>
      <c r="Z20" s="44">
        <f t="shared" si="12"/>
        <v>0.12632642748863063</v>
      </c>
      <c r="AA20" s="75">
        <f t="shared" si="12"/>
        <v>0.12424359469550664</v>
      </c>
      <c r="AB20" s="44">
        <f t="shared" si="12"/>
        <v>0.13008580127318017</v>
      </c>
      <c r="AC20" s="44">
        <f t="shared" si="12"/>
        <v>0.12048192771084337</v>
      </c>
      <c r="AD20" s="44">
        <f t="shared" ref="AD20:AF20" si="13">AD19/AD4</f>
        <v>0.13171225937183384</v>
      </c>
      <c r="AE20" s="44">
        <f t="shared" si="13"/>
        <v>0.14207377866400797</v>
      </c>
      <c r="AF20" s="75">
        <f t="shared" si="13"/>
        <v>0.13054155357373659</v>
      </c>
    </row>
    <row r="21" spans="1:32" ht="12" customHeight="1" x14ac:dyDescent="0.2">
      <c r="A21" s="21" t="s">
        <v>75</v>
      </c>
      <c r="B21" s="22"/>
      <c r="C21" s="23">
        <v>1</v>
      </c>
      <c r="D21" s="23">
        <v>12</v>
      </c>
      <c r="E21" s="23">
        <v>0</v>
      </c>
      <c r="F21" s="23">
        <v>2</v>
      </c>
      <c r="G21" s="51">
        <v>15</v>
      </c>
      <c r="H21" s="23">
        <v>5</v>
      </c>
      <c r="I21" s="23">
        <v>1</v>
      </c>
      <c r="J21" s="23">
        <v>0</v>
      </c>
      <c r="K21" s="23">
        <v>0</v>
      </c>
      <c r="L21" s="51">
        <v>6</v>
      </c>
      <c r="M21" s="23">
        <v>1.5</v>
      </c>
      <c r="N21" s="23">
        <v>11</v>
      </c>
      <c r="O21" s="23">
        <v>4</v>
      </c>
      <c r="P21" s="23">
        <v>20</v>
      </c>
      <c r="Q21" s="51">
        <v>35</v>
      </c>
      <c r="R21" s="23">
        <v>0</v>
      </c>
      <c r="S21" s="23">
        <v>0</v>
      </c>
      <c r="T21" s="23">
        <v>0</v>
      </c>
      <c r="U21" s="23">
        <v>0</v>
      </c>
      <c r="V21" s="52">
        <f>R21+S21+T21+U21</f>
        <v>0</v>
      </c>
      <c r="W21" s="23">
        <v>0</v>
      </c>
      <c r="X21" s="23">
        <v>0</v>
      </c>
      <c r="Y21" s="23">
        <v>0</v>
      </c>
      <c r="Z21" s="23">
        <v>0</v>
      </c>
      <c r="AA21" s="52">
        <f>W21+X21+Y21+Z21</f>
        <v>0</v>
      </c>
      <c r="AB21" s="23">
        <v>6</v>
      </c>
      <c r="AC21" s="23">
        <v>103</v>
      </c>
      <c r="AD21" s="23">
        <v>7</v>
      </c>
      <c r="AE21" s="23">
        <f>33+39</f>
        <v>72</v>
      </c>
      <c r="AF21" s="52">
        <f>AB21+AC21+AD21+AE21</f>
        <v>188</v>
      </c>
    </row>
    <row r="22" spans="1:32" s="3" customFormat="1" ht="12" customHeight="1" x14ac:dyDescent="0.2">
      <c r="A22" s="21" t="s">
        <v>41</v>
      </c>
      <c r="B22" s="28"/>
      <c r="C22" s="23">
        <v>39</v>
      </c>
      <c r="D22" s="23">
        <v>52</v>
      </c>
      <c r="E22" s="23">
        <v>42</v>
      </c>
      <c r="F22" s="23">
        <v>66</v>
      </c>
      <c r="G22" s="51">
        <v>199</v>
      </c>
      <c r="H22" s="23">
        <v>39</v>
      </c>
      <c r="I22" s="23">
        <v>36</v>
      </c>
      <c r="J22" s="23">
        <v>40</v>
      </c>
      <c r="K22" s="23">
        <v>61</v>
      </c>
      <c r="L22" s="51">
        <v>178</v>
      </c>
      <c r="M22" s="23">
        <v>39</v>
      </c>
      <c r="N22" s="23">
        <v>58</v>
      </c>
      <c r="O22" s="23">
        <v>46</v>
      </c>
      <c r="P22" s="23">
        <f t="shared" ref="P22:U22" si="14">P21+P19</f>
        <v>76</v>
      </c>
      <c r="Q22" s="51">
        <f t="shared" si="14"/>
        <v>217.5</v>
      </c>
      <c r="R22" s="23">
        <f t="shared" si="14"/>
        <v>41</v>
      </c>
      <c r="S22" s="23">
        <f t="shared" si="14"/>
        <v>47</v>
      </c>
      <c r="T22" s="23">
        <f t="shared" si="14"/>
        <v>45</v>
      </c>
      <c r="U22" s="23">
        <f t="shared" si="14"/>
        <v>58</v>
      </c>
      <c r="V22" s="52">
        <f>R22+S22+T22+U22-1</f>
        <v>190</v>
      </c>
      <c r="W22" s="23">
        <f t="shared" ref="W22:X22" si="15">W21+W19</f>
        <v>42</v>
      </c>
      <c r="X22" s="23">
        <f t="shared" si="15"/>
        <v>51</v>
      </c>
      <c r="Y22" s="23">
        <f t="shared" ref="Y22:Z22" si="16">Y21+Y19</f>
        <v>51</v>
      </c>
      <c r="Z22" s="23">
        <f t="shared" si="16"/>
        <v>50</v>
      </c>
      <c r="AA22" s="52">
        <f>W22+X22+Y22+Z22-1</f>
        <v>193</v>
      </c>
      <c r="AB22" s="23">
        <f t="shared" ref="AB22" si="17">AB21+AB19</f>
        <v>53</v>
      </c>
      <c r="AC22" s="23">
        <f>AC21+AC19-1</f>
        <v>149</v>
      </c>
      <c r="AD22" s="23">
        <f>AD21+AD19</f>
        <v>59</v>
      </c>
      <c r="AE22" s="23">
        <f>AE21+AE19-1</f>
        <v>128</v>
      </c>
      <c r="AF22" s="51">
        <f>AF21+AF19</f>
        <v>390</v>
      </c>
    </row>
    <row r="23" spans="1:32" ht="13.5" customHeight="1" x14ac:dyDescent="0.25">
      <c r="A23" s="8" t="s">
        <v>50</v>
      </c>
      <c r="B23" s="9"/>
      <c r="C23" s="10"/>
      <c r="D23" s="10"/>
      <c r="E23" s="10"/>
      <c r="F23" s="10"/>
      <c r="G23" s="50"/>
      <c r="H23" s="10"/>
      <c r="I23" s="10"/>
      <c r="J23" s="10"/>
      <c r="K23" s="10"/>
      <c r="L23" s="50"/>
      <c r="M23" s="10"/>
      <c r="N23" s="10"/>
      <c r="O23" s="10"/>
      <c r="P23" s="10"/>
      <c r="Q23" s="50"/>
      <c r="R23" s="10"/>
      <c r="S23" s="10"/>
      <c r="T23" s="10"/>
      <c r="U23" s="10"/>
      <c r="V23" s="50"/>
      <c r="W23" s="10"/>
      <c r="X23" s="10"/>
      <c r="Y23" s="10"/>
      <c r="Z23" s="10"/>
      <c r="AA23" s="50"/>
      <c r="AB23" s="10"/>
      <c r="AC23" s="10"/>
      <c r="AD23" s="10"/>
      <c r="AE23" s="10"/>
      <c r="AF23" s="50"/>
    </row>
    <row r="24" spans="1:32" ht="12" customHeight="1" x14ac:dyDescent="0.2">
      <c r="A24" s="21" t="s">
        <v>25</v>
      </c>
      <c r="B24" s="29"/>
      <c r="C24" s="30">
        <v>220.9</v>
      </c>
      <c r="D24" s="30">
        <v>218.3</v>
      </c>
      <c r="E24" s="30">
        <v>225.4</v>
      </c>
      <c r="F24" s="30">
        <v>216.9</v>
      </c>
      <c r="G24" s="58">
        <v>881.5</v>
      </c>
      <c r="H24" s="30">
        <v>201.5</v>
      </c>
      <c r="I24" s="30">
        <v>208.7</v>
      </c>
      <c r="J24" s="30">
        <v>220.4</v>
      </c>
      <c r="K24" s="30">
        <v>217.1</v>
      </c>
      <c r="L24" s="58">
        <v>847.7</v>
      </c>
      <c r="M24" s="30">
        <v>214.4</v>
      </c>
      <c r="N24" s="30">
        <v>217.2</v>
      </c>
      <c r="O24" s="30">
        <v>224.6</v>
      </c>
      <c r="P24" s="30">
        <v>228.9</v>
      </c>
      <c r="Q24" s="58">
        <v>885</v>
      </c>
      <c r="R24" s="30">
        <v>223.9</v>
      </c>
      <c r="S24" s="30">
        <v>227.4</v>
      </c>
      <c r="T24" s="30">
        <v>233.9</v>
      </c>
      <c r="U24" s="30">
        <v>244.9</v>
      </c>
      <c r="V24" s="52">
        <f>R24+S24+T24+U24</f>
        <v>930.1</v>
      </c>
      <c r="W24" s="30">
        <v>231.3</v>
      </c>
      <c r="X24" s="30">
        <v>239.3</v>
      </c>
      <c r="Y24" s="30">
        <v>244.4</v>
      </c>
      <c r="Z24" s="30">
        <v>247.4</v>
      </c>
      <c r="AA24" s="52">
        <f>W24+X24+Y24+Z24</f>
        <v>962.4</v>
      </c>
      <c r="AB24" s="30">
        <v>219.8</v>
      </c>
      <c r="AC24" s="30">
        <v>238.8</v>
      </c>
      <c r="AD24" s="30">
        <v>246.7</v>
      </c>
      <c r="AE24" s="30">
        <v>243.8</v>
      </c>
      <c r="AF24" s="52">
        <f>AB24+AC24+AD24+AE24</f>
        <v>949.09999999999991</v>
      </c>
    </row>
    <row r="25" spans="1:32" ht="12" customHeight="1" x14ac:dyDescent="0.2">
      <c r="A25" s="21" t="s">
        <v>26</v>
      </c>
      <c r="B25" s="29"/>
      <c r="C25" s="31">
        <v>66.5</v>
      </c>
      <c r="D25" s="31">
        <v>56.3</v>
      </c>
      <c r="E25" s="31">
        <v>72</v>
      </c>
      <c r="F25" s="31">
        <v>72</v>
      </c>
      <c r="G25" s="59">
        <v>267.3</v>
      </c>
      <c r="H25" s="31">
        <v>63.7</v>
      </c>
      <c r="I25" s="31">
        <v>68</v>
      </c>
      <c r="J25" s="31">
        <v>80.900000000000006</v>
      </c>
      <c r="K25" s="31">
        <v>71.2</v>
      </c>
      <c r="L25" s="59">
        <v>283.8</v>
      </c>
      <c r="M25" s="31">
        <v>73.3</v>
      </c>
      <c r="N25" s="31">
        <v>67.900000000000006</v>
      </c>
      <c r="O25" s="31">
        <v>77.400000000000006</v>
      </c>
      <c r="P25" s="31">
        <v>71</v>
      </c>
      <c r="Q25" s="59">
        <v>290</v>
      </c>
      <c r="R25" s="31">
        <v>67.099999999999994</v>
      </c>
      <c r="S25" s="31">
        <v>72.400000000000006</v>
      </c>
      <c r="T25" s="31">
        <v>81.2</v>
      </c>
      <c r="U25" s="31">
        <v>80.8</v>
      </c>
      <c r="V25" s="52">
        <f>R25+S25+T25+U25</f>
        <v>301.5</v>
      </c>
      <c r="W25" s="31">
        <v>73.7</v>
      </c>
      <c r="X25" s="31">
        <v>74.099999999999994</v>
      </c>
      <c r="Y25" s="31">
        <v>82.7</v>
      </c>
      <c r="Z25" s="31">
        <v>76.5</v>
      </c>
      <c r="AA25" s="52">
        <f>W25+X25+Y25+Z25</f>
        <v>307</v>
      </c>
      <c r="AB25" s="31">
        <v>62.9</v>
      </c>
      <c r="AC25" s="31">
        <v>74.099999999999994</v>
      </c>
      <c r="AD25" s="31">
        <v>84.8</v>
      </c>
      <c r="AE25" s="31">
        <v>73.400000000000006</v>
      </c>
      <c r="AF25" s="52">
        <f>AB25+AC25+AD25+AE25</f>
        <v>295.20000000000005</v>
      </c>
    </row>
    <row r="26" spans="1:32" ht="12" customHeight="1" x14ac:dyDescent="0.2">
      <c r="A26" s="21" t="s">
        <v>28</v>
      </c>
      <c r="B26" s="29"/>
      <c r="C26" s="31">
        <v>67.7</v>
      </c>
      <c r="D26" s="31">
        <v>58</v>
      </c>
      <c r="E26" s="31">
        <v>72</v>
      </c>
      <c r="F26" s="31">
        <v>72</v>
      </c>
      <c r="G26" s="59">
        <v>270.2</v>
      </c>
      <c r="H26" s="31">
        <v>63.7</v>
      </c>
      <c r="I26" s="31">
        <v>68</v>
      </c>
      <c r="J26" s="31">
        <v>80.900000000000006</v>
      </c>
      <c r="K26" s="31">
        <v>71.2</v>
      </c>
      <c r="L26" s="59">
        <v>283.8</v>
      </c>
      <c r="M26" s="31">
        <v>73.3</v>
      </c>
      <c r="N26" s="31">
        <v>67.900000000000006</v>
      </c>
      <c r="O26" s="31">
        <v>77.400000000000006</v>
      </c>
      <c r="P26" s="31">
        <v>71</v>
      </c>
      <c r="Q26" s="59">
        <v>290</v>
      </c>
      <c r="R26" s="31">
        <v>68.099999999999994</v>
      </c>
      <c r="S26" s="31">
        <v>72.400000000000006</v>
      </c>
      <c r="T26" s="31">
        <v>81.3</v>
      </c>
      <c r="U26" s="31">
        <v>80.8</v>
      </c>
      <c r="V26" s="52">
        <f>R26+S26+T26+U26</f>
        <v>302.60000000000002</v>
      </c>
      <c r="W26" s="31">
        <v>73.7</v>
      </c>
      <c r="X26" s="31">
        <v>74.099999999999994</v>
      </c>
      <c r="Y26" s="31">
        <v>82.7</v>
      </c>
      <c r="Z26" s="31">
        <v>76.5</v>
      </c>
      <c r="AA26" s="52">
        <f>W26+X26+Y26+Z26</f>
        <v>307</v>
      </c>
      <c r="AB26" s="31">
        <v>63.4</v>
      </c>
      <c r="AC26" s="31">
        <v>74.099999999999994</v>
      </c>
      <c r="AD26" s="31">
        <v>87.5</v>
      </c>
      <c r="AE26" s="31">
        <f>AE25+5.8</f>
        <v>79.2</v>
      </c>
      <c r="AF26" s="52">
        <f>AB26+AC26+AD26+AE26</f>
        <v>304.2</v>
      </c>
    </row>
    <row r="27" spans="1:32" s="35" customFormat="1" ht="12" customHeight="1" x14ac:dyDescent="0.2">
      <c r="A27" s="32"/>
      <c r="B27" s="33" t="s">
        <v>29</v>
      </c>
      <c r="C27" s="34">
        <f>C26/C24</f>
        <v>0.30647351742870077</v>
      </c>
      <c r="D27" s="34">
        <f t="shared" ref="D27:M27" si="18">D26/D24</f>
        <v>0.2656894182317911</v>
      </c>
      <c r="E27" s="34">
        <f t="shared" si="18"/>
        <v>0.31943212067435667</v>
      </c>
      <c r="F27" s="34">
        <f t="shared" si="18"/>
        <v>0.33195020746887965</v>
      </c>
      <c r="G27" s="71">
        <f t="shared" si="18"/>
        <v>0.30652297220646624</v>
      </c>
      <c r="H27" s="34">
        <f t="shared" si="18"/>
        <v>0.31612903225806455</v>
      </c>
      <c r="I27" s="34">
        <f t="shared" si="18"/>
        <v>0.32582654528030669</v>
      </c>
      <c r="J27" s="34">
        <f t="shared" si="18"/>
        <v>0.36705989110707804</v>
      </c>
      <c r="K27" s="34">
        <f t="shared" si="18"/>
        <v>0.32795946568401663</v>
      </c>
      <c r="L27" s="71">
        <f t="shared" si="18"/>
        <v>0.33478825056033973</v>
      </c>
      <c r="M27" s="34">
        <f t="shared" si="18"/>
        <v>0.34188432835820892</v>
      </c>
      <c r="N27" s="34">
        <f t="shared" ref="N27:S27" si="19">N26/N24</f>
        <v>0.3126151012891345</v>
      </c>
      <c r="O27" s="34">
        <f t="shared" si="19"/>
        <v>0.34461264470169195</v>
      </c>
      <c r="P27" s="34">
        <f t="shared" si="19"/>
        <v>0.31017911751856703</v>
      </c>
      <c r="Q27" s="71">
        <f t="shared" si="19"/>
        <v>0.32768361581920902</v>
      </c>
      <c r="R27" s="34">
        <f t="shared" si="19"/>
        <v>0.3041536400178651</v>
      </c>
      <c r="S27" s="34">
        <f t="shared" si="19"/>
        <v>0.31838170624450307</v>
      </c>
      <c r="T27" s="34">
        <f>T26/T24</f>
        <v>0.347584437793929</v>
      </c>
      <c r="U27" s="34">
        <f>U26/U24</f>
        <v>0.32993058391180069</v>
      </c>
      <c r="V27" s="71">
        <f t="shared" ref="V27:X27" si="20">V26/V24</f>
        <v>0.325341361143963</v>
      </c>
      <c r="W27" s="34">
        <f t="shared" si="20"/>
        <v>0.31863380890618243</v>
      </c>
      <c r="X27" s="34">
        <f t="shared" si="20"/>
        <v>0.30965315503552021</v>
      </c>
      <c r="Y27" s="34">
        <f t="shared" ref="Y27:AC27" si="21">Y26/Y24</f>
        <v>0.338379705400982</v>
      </c>
      <c r="Z27" s="34">
        <f t="shared" si="21"/>
        <v>0.30921584478577202</v>
      </c>
      <c r="AA27" s="71">
        <f t="shared" si="21"/>
        <v>0.3189941812136326</v>
      </c>
      <c r="AB27" s="34">
        <f t="shared" si="21"/>
        <v>0.28844404003639668</v>
      </c>
      <c r="AC27" s="34">
        <f t="shared" si="21"/>
        <v>0.31030150753768843</v>
      </c>
      <c r="AD27" s="34">
        <f t="shared" ref="AD27:AF27" si="22">AD26/AD24</f>
        <v>0.35468179975678965</v>
      </c>
      <c r="AE27" s="84">
        <f t="shared" si="22"/>
        <v>0.32485643970467598</v>
      </c>
      <c r="AF27" s="102">
        <f t="shared" si="22"/>
        <v>0.3205141713201981</v>
      </c>
    </row>
    <row r="28" spans="1:32" ht="12" customHeight="1" x14ac:dyDescent="0.2">
      <c r="A28" s="21" t="s">
        <v>30</v>
      </c>
      <c r="B28" s="29"/>
      <c r="C28" s="31">
        <v>37.1</v>
      </c>
      <c r="D28" s="31">
        <v>26.7</v>
      </c>
      <c r="E28" s="31">
        <v>42.1</v>
      </c>
      <c r="F28" s="31">
        <v>42.7</v>
      </c>
      <c r="G28" s="59">
        <v>148.60000000000002</v>
      </c>
      <c r="H28" s="31">
        <v>33.4</v>
      </c>
      <c r="I28" s="31">
        <v>37.799999999999997</v>
      </c>
      <c r="J28" s="31">
        <v>50.3</v>
      </c>
      <c r="K28" s="31">
        <v>39.200000000000003</v>
      </c>
      <c r="L28" s="59">
        <v>160.69999999999999</v>
      </c>
      <c r="M28" s="31">
        <v>42.4</v>
      </c>
      <c r="N28" s="31">
        <v>36.799999999999997</v>
      </c>
      <c r="O28" s="31">
        <v>46</v>
      </c>
      <c r="P28" s="31">
        <v>39.5</v>
      </c>
      <c r="Q28" s="59">
        <v>165</v>
      </c>
      <c r="R28" s="31">
        <v>37.6</v>
      </c>
      <c r="S28" s="31">
        <v>42.7</v>
      </c>
      <c r="T28" s="31">
        <v>51.1</v>
      </c>
      <c r="U28" s="31">
        <v>50</v>
      </c>
      <c r="V28" s="52">
        <f>R28+S28+T28+U28-1</f>
        <v>180.4</v>
      </c>
      <c r="W28" s="31">
        <v>43.1</v>
      </c>
      <c r="X28" s="31">
        <v>45.9</v>
      </c>
      <c r="Y28" s="31">
        <v>54.8</v>
      </c>
      <c r="Z28" s="31">
        <v>48.2</v>
      </c>
      <c r="AA28" s="52">
        <f>W28+X28+Y28+Z28</f>
        <v>192</v>
      </c>
      <c r="AB28" s="31">
        <v>34.4</v>
      </c>
      <c r="AC28" s="31">
        <v>44.3</v>
      </c>
      <c r="AD28" s="31">
        <v>54.2</v>
      </c>
      <c r="AE28" s="31">
        <v>44.7</v>
      </c>
      <c r="AF28" s="52">
        <f>AB28+AC28+AD28+AE28</f>
        <v>177.59999999999997</v>
      </c>
    </row>
    <row r="29" spans="1:32" ht="12" customHeight="1" x14ac:dyDescent="0.2">
      <c r="A29" s="21" t="s">
        <v>31</v>
      </c>
      <c r="B29" s="29"/>
      <c r="C29" s="31">
        <v>38.300000000000004</v>
      </c>
      <c r="D29" s="31">
        <v>28.4</v>
      </c>
      <c r="E29" s="31">
        <v>42.1</v>
      </c>
      <c r="F29" s="31">
        <v>42.7</v>
      </c>
      <c r="G29" s="59">
        <v>151.5</v>
      </c>
      <c r="H29" s="31">
        <v>33.4</v>
      </c>
      <c r="I29" s="31">
        <v>37.799999999999997</v>
      </c>
      <c r="J29" s="31">
        <v>50.3</v>
      </c>
      <c r="K29" s="31">
        <v>39.200000000000003</v>
      </c>
      <c r="L29" s="59">
        <v>160.69999999999999</v>
      </c>
      <c r="M29" s="31">
        <v>42.4</v>
      </c>
      <c r="N29" s="31">
        <v>36.799999999999997</v>
      </c>
      <c r="O29" s="31">
        <v>46</v>
      </c>
      <c r="P29" s="31">
        <v>39.5</v>
      </c>
      <c r="Q29" s="59">
        <v>165</v>
      </c>
      <c r="R29" s="31">
        <v>38.6</v>
      </c>
      <c r="S29" s="31">
        <v>42.7</v>
      </c>
      <c r="T29" s="31">
        <v>51.1</v>
      </c>
      <c r="U29" s="31">
        <v>50</v>
      </c>
      <c r="V29" s="52">
        <f>V28</f>
        <v>180.4</v>
      </c>
      <c r="W29" s="31">
        <v>43.1</v>
      </c>
      <c r="X29" s="31">
        <v>45.9</v>
      </c>
      <c r="Y29" s="31">
        <v>54.8</v>
      </c>
      <c r="Z29" s="31">
        <v>48.2</v>
      </c>
      <c r="AA29" s="52">
        <f>W29+X29+Y29+Z29</f>
        <v>192</v>
      </c>
      <c r="AB29" s="31">
        <v>34.9</v>
      </c>
      <c r="AC29" s="31">
        <v>44.3</v>
      </c>
      <c r="AD29" s="31">
        <v>56.9</v>
      </c>
      <c r="AE29" s="31">
        <f>AE28+5.8</f>
        <v>50.5</v>
      </c>
      <c r="AF29" s="52">
        <f>AB29+AC29+AD29+AE29</f>
        <v>186.6</v>
      </c>
    </row>
    <row r="30" spans="1:32" s="35" customFormat="1" ht="12" customHeight="1" x14ac:dyDescent="0.2">
      <c r="A30" s="32"/>
      <c r="B30" s="33" t="s">
        <v>32</v>
      </c>
      <c r="C30" s="34">
        <f>C29/C24</f>
        <v>0.17338162064282484</v>
      </c>
      <c r="D30" s="34">
        <f t="shared" ref="D30:M30" si="23">D29/D24</f>
        <v>0.13009619789280805</v>
      </c>
      <c r="E30" s="34">
        <f t="shared" si="23"/>
        <v>0.18677905944986689</v>
      </c>
      <c r="F30" s="34">
        <f t="shared" si="23"/>
        <v>0.19686491470723835</v>
      </c>
      <c r="G30" s="71">
        <f t="shared" si="23"/>
        <v>0.17186613726602382</v>
      </c>
      <c r="H30" s="34">
        <f t="shared" si="23"/>
        <v>0.16575682382133994</v>
      </c>
      <c r="I30" s="34">
        <f t="shared" si="23"/>
        <v>0.18112122664111163</v>
      </c>
      <c r="J30" s="34">
        <f t="shared" si="23"/>
        <v>0.22822141560798545</v>
      </c>
      <c r="K30" s="34">
        <f t="shared" si="23"/>
        <v>0.18056195301704286</v>
      </c>
      <c r="L30" s="71">
        <f t="shared" si="23"/>
        <v>0.1895717824702135</v>
      </c>
      <c r="M30" s="34">
        <f t="shared" si="23"/>
        <v>0.19776119402985073</v>
      </c>
      <c r="N30" s="34">
        <f t="shared" ref="N30:S30" si="24">N29/N24</f>
        <v>0.16942909760589317</v>
      </c>
      <c r="O30" s="34">
        <f t="shared" si="24"/>
        <v>0.20480854853072128</v>
      </c>
      <c r="P30" s="34">
        <f t="shared" si="24"/>
        <v>0.17256443861948448</v>
      </c>
      <c r="Q30" s="71">
        <f t="shared" si="24"/>
        <v>0.1864406779661017</v>
      </c>
      <c r="R30" s="34">
        <f t="shared" si="24"/>
        <v>0.17239839213934793</v>
      </c>
      <c r="S30" s="34">
        <f t="shared" si="24"/>
        <v>0.18777484608619174</v>
      </c>
      <c r="T30" s="34">
        <f>T29/T24</f>
        <v>0.21846943138093203</v>
      </c>
      <c r="U30" s="34">
        <f>U29/U24</f>
        <v>0.20416496529195591</v>
      </c>
      <c r="V30" s="71">
        <f t="shared" ref="V30:W30" si="25">V29/V24</f>
        <v>0.19395763896355231</v>
      </c>
      <c r="W30" s="34">
        <f t="shared" si="25"/>
        <v>0.18633808906182447</v>
      </c>
      <c r="X30" s="34">
        <f t="shared" ref="X30:Y30" si="26">X29/X24</f>
        <v>0.19180944421228582</v>
      </c>
      <c r="Y30" s="34">
        <f t="shared" si="26"/>
        <v>0.22422258592471356</v>
      </c>
      <c r="Z30" s="34">
        <f t="shared" ref="Z30:AC30" si="27">Z29/Z24</f>
        <v>0.1948261924009701</v>
      </c>
      <c r="AA30" s="71">
        <f t="shared" si="27"/>
        <v>0.19950124688279303</v>
      </c>
      <c r="AB30" s="34">
        <f t="shared" si="27"/>
        <v>0.15878070973612374</v>
      </c>
      <c r="AC30" s="34">
        <f t="shared" si="27"/>
        <v>0.18551088777219429</v>
      </c>
      <c r="AD30" s="34">
        <f t="shared" ref="AD30:AF30" si="28">AD29/AD24</f>
        <v>0.23064450749898663</v>
      </c>
      <c r="AE30" s="34">
        <f t="shared" si="28"/>
        <v>0.20713699753896636</v>
      </c>
      <c r="AF30" s="71">
        <f t="shared" si="28"/>
        <v>0.19660731219049626</v>
      </c>
    </row>
    <row r="31" spans="1:32" ht="12" customHeight="1" x14ac:dyDescent="0.2">
      <c r="A31" s="21" t="s">
        <v>42</v>
      </c>
      <c r="B31" s="29"/>
      <c r="C31" s="31">
        <v>20.6</v>
      </c>
      <c r="D31" s="31">
        <v>22.2</v>
      </c>
      <c r="E31" s="31">
        <v>23.3</v>
      </c>
      <c r="F31" s="31">
        <v>35.700000000000003</v>
      </c>
      <c r="G31" s="59">
        <v>101.8</v>
      </c>
      <c r="H31" s="31">
        <v>18.399999999999999</v>
      </c>
      <c r="I31" s="31">
        <v>18.899999999999999</v>
      </c>
      <c r="J31" s="31">
        <v>21</v>
      </c>
      <c r="K31" s="31">
        <v>33.200000000000003</v>
      </c>
      <c r="L31" s="59">
        <v>92</v>
      </c>
      <c r="M31" s="31">
        <v>22</v>
      </c>
      <c r="N31" s="31">
        <v>27</v>
      </c>
      <c r="O31" s="31">
        <v>26</v>
      </c>
      <c r="P31" s="31">
        <v>31</v>
      </c>
      <c r="Q31" s="59">
        <v>106</v>
      </c>
      <c r="R31" s="31">
        <v>23</v>
      </c>
      <c r="S31" s="31">
        <v>32</v>
      </c>
      <c r="T31" s="31">
        <v>27</v>
      </c>
      <c r="U31" s="31">
        <v>37</v>
      </c>
      <c r="V31" s="52">
        <f>R31+S31+T31+U31</f>
        <v>119</v>
      </c>
      <c r="W31" s="31">
        <v>24</v>
      </c>
      <c r="X31" s="31">
        <v>30</v>
      </c>
      <c r="Y31" s="31">
        <v>30.4</v>
      </c>
      <c r="Z31" s="31">
        <v>29.3</v>
      </c>
      <c r="AA31" s="52">
        <f>W31+X31+Y31+Z31</f>
        <v>113.7</v>
      </c>
      <c r="AB31" s="31">
        <v>26.7</v>
      </c>
      <c r="AC31" s="31">
        <v>24.9</v>
      </c>
      <c r="AD31" s="31">
        <v>32.5</v>
      </c>
      <c r="AE31" s="31">
        <v>48.2</v>
      </c>
      <c r="AF31" s="52">
        <f>AB31+AC31+AD31+AE31</f>
        <v>132.30000000000001</v>
      </c>
    </row>
    <row r="32" spans="1:32" ht="13.5" customHeight="1" x14ac:dyDescent="0.25">
      <c r="A32" s="8" t="s">
        <v>51</v>
      </c>
      <c r="B32" s="10"/>
      <c r="C32" s="10"/>
      <c r="D32" s="10"/>
      <c r="E32" s="10"/>
      <c r="F32" s="10"/>
      <c r="G32" s="50"/>
      <c r="H32" s="10"/>
      <c r="I32" s="10"/>
      <c r="J32" s="10"/>
      <c r="K32" s="10"/>
      <c r="L32" s="50"/>
      <c r="M32" s="10"/>
      <c r="N32" s="10"/>
      <c r="O32" s="10"/>
      <c r="P32" s="10"/>
      <c r="Q32" s="50"/>
      <c r="R32" s="10"/>
      <c r="S32" s="10"/>
      <c r="T32" s="10"/>
      <c r="U32" s="10"/>
      <c r="V32" s="50"/>
      <c r="W32" s="10"/>
      <c r="X32" s="10"/>
      <c r="Y32" s="10"/>
      <c r="Z32" s="10"/>
      <c r="AA32" s="50"/>
      <c r="AB32" s="10"/>
      <c r="AC32" s="10"/>
      <c r="AD32" s="10"/>
      <c r="AE32" s="10"/>
      <c r="AF32" s="50"/>
    </row>
    <row r="33" spans="1:34" ht="12" customHeight="1" x14ac:dyDescent="0.2">
      <c r="A33" s="21" t="s">
        <v>25</v>
      </c>
      <c r="C33" s="30">
        <v>146.1</v>
      </c>
      <c r="D33" s="30">
        <v>153.19999999999999</v>
      </c>
      <c r="E33" s="30">
        <v>149</v>
      </c>
      <c r="F33" s="30">
        <v>155.19999999999999</v>
      </c>
      <c r="G33" s="58">
        <v>603</v>
      </c>
      <c r="H33" s="30">
        <v>149.5</v>
      </c>
      <c r="I33" s="30">
        <v>146.19999999999999</v>
      </c>
      <c r="J33" s="30">
        <v>139.19999999999999</v>
      </c>
      <c r="K33" s="30">
        <v>147.80000000000001</v>
      </c>
      <c r="L33" s="58">
        <v>582.70000000000005</v>
      </c>
      <c r="M33" s="30">
        <v>138.6</v>
      </c>
      <c r="N33" s="30">
        <v>147.1</v>
      </c>
      <c r="O33" s="30">
        <v>138.69999999999999</v>
      </c>
      <c r="P33" s="30">
        <v>153.69999999999999</v>
      </c>
      <c r="Q33" s="58">
        <v>578</v>
      </c>
      <c r="R33" s="30">
        <v>149.9</v>
      </c>
      <c r="S33" s="30">
        <v>150.4</v>
      </c>
      <c r="T33" s="30">
        <v>143.80000000000001</v>
      </c>
      <c r="U33" s="30">
        <v>155.80000000000001</v>
      </c>
      <c r="V33" s="52">
        <f>R33+S33+T33+U33</f>
        <v>599.90000000000009</v>
      </c>
      <c r="W33" s="30">
        <v>150.30000000000001</v>
      </c>
      <c r="X33" s="30">
        <v>150.1</v>
      </c>
      <c r="Y33" s="30">
        <v>142.30000000000001</v>
      </c>
      <c r="Z33" s="30">
        <v>148.4</v>
      </c>
      <c r="AA33" s="52">
        <f>W33+X33+Y33+Z33</f>
        <v>591.1</v>
      </c>
      <c r="AB33" s="30">
        <v>141.5</v>
      </c>
      <c r="AC33" s="30">
        <v>151.30000000000001</v>
      </c>
      <c r="AD33" s="30">
        <v>148.1</v>
      </c>
      <c r="AE33" s="30">
        <v>157.4</v>
      </c>
      <c r="AF33" s="52">
        <f>AB33+AC33+AD33+AE33</f>
        <v>598.29999999999995</v>
      </c>
    </row>
    <row r="34" spans="1:34" ht="12" customHeight="1" x14ac:dyDescent="0.2">
      <c r="A34" s="21" t="s">
        <v>26</v>
      </c>
      <c r="B34" s="29"/>
      <c r="C34" s="31">
        <v>41.7</v>
      </c>
      <c r="D34" s="31">
        <v>48.4</v>
      </c>
      <c r="E34" s="31">
        <v>57.4</v>
      </c>
      <c r="F34" s="31">
        <v>56.8</v>
      </c>
      <c r="G34" s="59">
        <v>204.3</v>
      </c>
      <c r="H34" s="31">
        <v>51.2</v>
      </c>
      <c r="I34" s="31">
        <v>48.4</v>
      </c>
      <c r="J34" s="31">
        <v>50.4</v>
      </c>
      <c r="K34" s="31">
        <v>50.1</v>
      </c>
      <c r="L34" s="59">
        <v>200.1</v>
      </c>
      <c r="M34" s="31">
        <v>43</v>
      </c>
      <c r="N34" s="31">
        <v>50.6</v>
      </c>
      <c r="O34" s="31">
        <v>49.9</v>
      </c>
      <c r="P34" s="31">
        <v>52.2</v>
      </c>
      <c r="Q34" s="59">
        <v>195</v>
      </c>
      <c r="R34" s="31">
        <v>50.5</v>
      </c>
      <c r="S34" s="31">
        <v>48.8</v>
      </c>
      <c r="T34" s="31">
        <v>53.7</v>
      </c>
      <c r="U34" s="31">
        <v>52.2</v>
      </c>
      <c r="V34" s="52">
        <f>R34+S34+T34+U34-1</f>
        <v>204.2</v>
      </c>
      <c r="W34" s="31">
        <v>47.4</v>
      </c>
      <c r="X34" s="31">
        <v>47.7</v>
      </c>
      <c r="Y34" s="31">
        <v>51.5</v>
      </c>
      <c r="Z34" s="31">
        <v>47.4</v>
      </c>
      <c r="AA34" s="52">
        <f>W34+X34+Y34+Z34</f>
        <v>194</v>
      </c>
      <c r="AB34" s="31">
        <v>45.9</v>
      </c>
      <c r="AC34" s="31">
        <v>47.7</v>
      </c>
      <c r="AD34" s="31">
        <v>53.6</v>
      </c>
      <c r="AE34" s="31">
        <v>48.2</v>
      </c>
      <c r="AF34" s="52">
        <f>AB34+AC34+AD34+AE34</f>
        <v>195.39999999999998</v>
      </c>
    </row>
    <row r="35" spans="1:34" ht="12" customHeight="1" x14ac:dyDescent="0.2">
      <c r="A35" s="21" t="s">
        <v>28</v>
      </c>
      <c r="B35" s="29"/>
      <c r="C35" s="31">
        <v>43.1</v>
      </c>
      <c r="D35" s="31">
        <v>50.8</v>
      </c>
      <c r="E35" s="31">
        <v>57.4</v>
      </c>
      <c r="F35" s="31">
        <v>56.8</v>
      </c>
      <c r="G35" s="59">
        <v>208.10000000000002</v>
      </c>
      <c r="H35" s="31">
        <v>51.2</v>
      </c>
      <c r="I35" s="31">
        <v>48.4</v>
      </c>
      <c r="J35" s="31">
        <v>50.4</v>
      </c>
      <c r="K35" s="31">
        <v>50.1</v>
      </c>
      <c r="L35" s="59">
        <v>200.1</v>
      </c>
      <c r="M35" s="31">
        <v>43</v>
      </c>
      <c r="N35" s="31">
        <v>50.6</v>
      </c>
      <c r="O35" s="31">
        <v>49.9</v>
      </c>
      <c r="P35" s="31">
        <v>52.2</v>
      </c>
      <c r="Q35" s="59">
        <v>195</v>
      </c>
      <c r="R35" s="31">
        <v>50.5</v>
      </c>
      <c r="S35" s="31">
        <v>48.8</v>
      </c>
      <c r="T35" s="31">
        <v>53.7</v>
      </c>
      <c r="U35" s="31">
        <v>52.2</v>
      </c>
      <c r="V35" s="52">
        <f>V34</f>
        <v>204.2</v>
      </c>
      <c r="W35" s="31">
        <v>47.4</v>
      </c>
      <c r="X35" s="31">
        <v>47.7</v>
      </c>
      <c r="Y35" s="31">
        <v>51.5</v>
      </c>
      <c r="Z35" s="31">
        <v>47.4</v>
      </c>
      <c r="AA35" s="52">
        <f>W35+X35+Y35+Z35</f>
        <v>194</v>
      </c>
      <c r="AB35" s="31">
        <v>47.2</v>
      </c>
      <c r="AC35" s="31">
        <v>47.7</v>
      </c>
      <c r="AD35" s="31">
        <v>54.2</v>
      </c>
      <c r="AE35" s="31">
        <f>AE34+6.4</f>
        <v>54.6</v>
      </c>
      <c r="AF35" s="52">
        <f>AB35+AC35+AD35+AE35</f>
        <v>203.70000000000002</v>
      </c>
      <c r="AG35" s="46"/>
      <c r="AH35" s="85"/>
    </row>
    <row r="36" spans="1:34" s="35" customFormat="1" ht="12" customHeight="1" x14ac:dyDescent="0.2">
      <c r="A36" s="32"/>
      <c r="B36" s="33" t="s">
        <v>29</v>
      </c>
      <c r="C36" s="34">
        <f>C35/C33</f>
        <v>0.29500342231348392</v>
      </c>
      <c r="D36" s="34">
        <f t="shared" ref="D36:M36" si="29">D35/D33</f>
        <v>0.33159268929503916</v>
      </c>
      <c r="E36" s="34">
        <f t="shared" si="29"/>
        <v>0.38523489932885907</v>
      </c>
      <c r="F36" s="34">
        <f t="shared" si="29"/>
        <v>0.365979381443299</v>
      </c>
      <c r="G36" s="71">
        <f t="shared" si="29"/>
        <v>0.34510779436152572</v>
      </c>
      <c r="H36" s="34">
        <f t="shared" si="29"/>
        <v>0.3424749163879599</v>
      </c>
      <c r="I36" s="34">
        <f t="shared" si="29"/>
        <v>0.33105335157318744</v>
      </c>
      <c r="J36" s="34">
        <f t="shared" si="29"/>
        <v>0.36206896551724138</v>
      </c>
      <c r="K36" s="34">
        <f t="shared" si="29"/>
        <v>0.33897158322056831</v>
      </c>
      <c r="L36" s="71">
        <f t="shared" si="29"/>
        <v>0.34340140724214857</v>
      </c>
      <c r="M36" s="34">
        <f t="shared" si="29"/>
        <v>0.31024531024531027</v>
      </c>
      <c r="N36" s="34">
        <f t="shared" ref="N36:T36" si="30">N35/N33</f>
        <v>0.3439836845683209</v>
      </c>
      <c r="O36" s="34">
        <f t="shared" si="30"/>
        <v>0.35976928622927185</v>
      </c>
      <c r="P36" s="34">
        <f t="shared" si="30"/>
        <v>0.339622641509434</v>
      </c>
      <c r="Q36" s="71">
        <f t="shared" si="30"/>
        <v>0.33737024221453288</v>
      </c>
      <c r="R36" s="34">
        <f t="shared" si="30"/>
        <v>0.33689126084056037</v>
      </c>
      <c r="S36" s="34">
        <f t="shared" si="30"/>
        <v>0.32446808510638298</v>
      </c>
      <c r="T36" s="34">
        <f t="shared" si="30"/>
        <v>0.37343532684283726</v>
      </c>
      <c r="U36" s="34">
        <f t="shared" ref="U36:X36" si="31">U35/U33</f>
        <v>0.33504492939666236</v>
      </c>
      <c r="V36" s="71">
        <f t="shared" si="31"/>
        <v>0.34039006501083507</v>
      </c>
      <c r="W36" s="34">
        <f t="shared" si="31"/>
        <v>0.31536926147704586</v>
      </c>
      <c r="X36" s="34">
        <f t="shared" si="31"/>
        <v>0.31778814123917393</v>
      </c>
      <c r="Y36" s="34">
        <f t="shared" ref="Y36:AC36" si="32">Y35/Y33</f>
        <v>0.36191145467322555</v>
      </c>
      <c r="Z36" s="34">
        <f t="shared" si="32"/>
        <v>0.31940700808625333</v>
      </c>
      <c r="AA36" s="71">
        <f t="shared" si="32"/>
        <v>0.32820165792590084</v>
      </c>
      <c r="AB36" s="34">
        <f t="shared" si="32"/>
        <v>0.33356890459363958</v>
      </c>
      <c r="AC36" s="34">
        <f t="shared" si="32"/>
        <v>0.31526768010575018</v>
      </c>
      <c r="AD36" s="34">
        <f t="shared" ref="AD36:AF36" si="33">AD35/AD33</f>
        <v>0.3659689399054693</v>
      </c>
      <c r="AE36" s="84">
        <f t="shared" si="33"/>
        <v>0.3468869123252859</v>
      </c>
      <c r="AF36" s="102">
        <f t="shared" si="33"/>
        <v>0.34046464984121683</v>
      </c>
    </row>
    <row r="37" spans="1:34" ht="12" customHeight="1" x14ac:dyDescent="0.2">
      <c r="A37" s="21" t="s">
        <v>30</v>
      </c>
      <c r="B37" s="29"/>
      <c r="C37" s="31">
        <v>20.100000000000001</v>
      </c>
      <c r="D37" s="31">
        <v>26.5</v>
      </c>
      <c r="E37" s="31">
        <v>34.799999999999997</v>
      </c>
      <c r="F37" s="31">
        <v>34</v>
      </c>
      <c r="G37" s="59">
        <v>115.9</v>
      </c>
      <c r="H37" s="31">
        <v>28.3</v>
      </c>
      <c r="I37" s="31">
        <v>26.2</v>
      </c>
      <c r="J37" s="31">
        <v>27.1</v>
      </c>
      <c r="K37" s="31">
        <v>25.3</v>
      </c>
      <c r="L37" s="59">
        <v>106.89999999999999</v>
      </c>
      <c r="M37" s="31">
        <v>18.899999999999999</v>
      </c>
      <c r="N37" s="31">
        <v>27.9</v>
      </c>
      <c r="O37" s="31">
        <v>27.4</v>
      </c>
      <c r="P37" s="31">
        <v>29.1</v>
      </c>
      <c r="Q37" s="59">
        <v>103</v>
      </c>
      <c r="R37" s="31">
        <v>27.7</v>
      </c>
      <c r="S37" s="31">
        <v>26</v>
      </c>
      <c r="T37" s="31">
        <v>31</v>
      </c>
      <c r="U37" s="31">
        <v>28.8</v>
      </c>
      <c r="V37" s="52">
        <f>R37+S37+T37+U37</f>
        <v>113.5</v>
      </c>
      <c r="W37" s="31">
        <v>24.8</v>
      </c>
      <c r="X37" s="31">
        <v>26.3</v>
      </c>
      <c r="Y37" s="31">
        <v>30.1</v>
      </c>
      <c r="Z37" s="31">
        <v>25.8</v>
      </c>
      <c r="AA37" s="52">
        <f>W37+X37+Y37+Z37</f>
        <v>107</v>
      </c>
      <c r="AB37" s="31">
        <v>24.7</v>
      </c>
      <c r="AC37" s="31">
        <v>24.8</v>
      </c>
      <c r="AD37" s="31">
        <v>29.3</v>
      </c>
      <c r="AE37" s="31">
        <v>24.1</v>
      </c>
      <c r="AF37" s="52">
        <f>AB37+AC37+AD37+AE37</f>
        <v>102.9</v>
      </c>
    </row>
    <row r="38" spans="1:34" ht="12" customHeight="1" x14ac:dyDescent="0.2">
      <c r="A38" s="21" t="s">
        <v>31</v>
      </c>
      <c r="B38" s="29"/>
      <c r="C38" s="31">
        <v>21.400000000000002</v>
      </c>
      <c r="D38" s="31">
        <v>28.9</v>
      </c>
      <c r="E38" s="31">
        <v>34.799999999999997</v>
      </c>
      <c r="F38" s="31">
        <v>34</v>
      </c>
      <c r="G38" s="59">
        <v>119.6</v>
      </c>
      <c r="H38" s="31">
        <v>28.3</v>
      </c>
      <c r="I38" s="31">
        <v>26.2</v>
      </c>
      <c r="J38" s="31">
        <v>27.1</v>
      </c>
      <c r="K38" s="31">
        <v>25.3</v>
      </c>
      <c r="L38" s="59">
        <v>106.89999999999999</v>
      </c>
      <c r="M38" s="31">
        <v>18.899999999999999</v>
      </c>
      <c r="N38" s="31">
        <v>27.9</v>
      </c>
      <c r="O38" s="31">
        <v>27.4</v>
      </c>
      <c r="P38" s="31">
        <v>29.1</v>
      </c>
      <c r="Q38" s="59">
        <v>103</v>
      </c>
      <c r="R38" s="31">
        <v>27.7</v>
      </c>
      <c r="S38" s="31">
        <v>26</v>
      </c>
      <c r="T38" s="31">
        <v>31</v>
      </c>
      <c r="U38" s="31">
        <v>28.8</v>
      </c>
      <c r="V38" s="52">
        <f>R38+S38+T38+U38</f>
        <v>113.5</v>
      </c>
      <c r="W38" s="31">
        <v>24.8</v>
      </c>
      <c r="X38" s="31">
        <v>26.3</v>
      </c>
      <c r="Y38" s="31">
        <v>30.1</v>
      </c>
      <c r="Z38" s="31">
        <v>25.8</v>
      </c>
      <c r="AA38" s="52">
        <f>W38+X38+Y38+Z38</f>
        <v>107</v>
      </c>
      <c r="AB38" s="31">
        <v>26</v>
      </c>
      <c r="AC38" s="31">
        <v>24.8</v>
      </c>
      <c r="AD38" s="31">
        <v>29.9</v>
      </c>
      <c r="AE38" s="31">
        <f>AE37+6.4</f>
        <v>30.5</v>
      </c>
      <c r="AF38" s="52">
        <f>AB38+AC38+AD38+AE38</f>
        <v>111.19999999999999</v>
      </c>
    </row>
    <row r="39" spans="1:34" s="35" customFormat="1" ht="12" customHeight="1" x14ac:dyDescent="0.2">
      <c r="A39" s="32"/>
      <c r="B39" s="33" t="s">
        <v>32</v>
      </c>
      <c r="C39" s="34">
        <f>C38/C33</f>
        <v>0.14647501711156743</v>
      </c>
      <c r="D39" s="34">
        <f t="shared" ref="D39:M39" si="34">D38/D33</f>
        <v>0.18864229765013055</v>
      </c>
      <c r="E39" s="34">
        <f t="shared" si="34"/>
        <v>0.23355704697986576</v>
      </c>
      <c r="F39" s="34">
        <f t="shared" si="34"/>
        <v>0.21907216494845363</v>
      </c>
      <c r="G39" s="71">
        <f t="shared" si="34"/>
        <v>0.19834162520729684</v>
      </c>
      <c r="H39" s="34">
        <f t="shared" si="34"/>
        <v>0.18929765886287625</v>
      </c>
      <c r="I39" s="34">
        <f t="shared" si="34"/>
        <v>0.17920656634746923</v>
      </c>
      <c r="J39" s="34">
        <f t="shared" si="34"/>
        <v>0.19468390804597704</v>
      </c>
      <c r="K39" s="34">
        <f t="shared" si="34"/>
        <v>0.17117726657645466</v>
      </c>
      <c r="L39" s="71">
        <f t="shared" si="34"/>
        <v>0.18345632400892395</v>
      </c>
      <c r="M39" s="34">
        <f t="shared" si="34"/>
        <v>0.13636363636363635</v>
      </c>
      <c r="N39" s="34">
        <f t="shared" ref="N39:S39" si="35">N38/N33</f>
        <v>0.18966689326988442</v>
      </c>
      <c r="O39" s="34">
        <f t="shared" si="35"/>
        <v>0.19754866618601299</v>
      </c>
      <c r="P39" s="34">
        <f t="shared" si="35"/>
        <v>0.18932986337020172</v>
      </c>
      <c r="Q39" s="71">
        <f t="shared" si="35"/>
        <v>0.1782006920415225</v>
      </c>
      <c r="R39" s="34">
        <f t="shared" si="35"/>
        <v>0.1847898599066044</v>
      </c>
      <c r="S39" s="34">
        <f t="shared" si="35"/>
        <v>0.1728723404255319</v>
      </c>
      <c r="T39" s="34">
        <f>T38/T33</f>
        <v>0.21557719054242</v>
      </c>
      <c r="U39" s="34">
        <f>U38/U33</f>
        <v>0.18485237483953787</v>
      </c>
      <c r="V39" s="71">
        <f t="shared" ref="V39:W39" si="36">V38/V33</f>
        <v>0.18919819969994997</v>
      </c>
      <c r="W39" s="34">
        <f t="shared" si="36"/>
        <v>0.16500332667997339</v>
      </c>
      <c r="X39" s="34">
        <f t="shared" ref="X39:Y39" si="37">X38/X33</f>
        <v>0.17521652231845439</v>
      </c>
      <c r="Y39" s="34">
        <f t="shared" si="37"/>
        <v>0.21152494729444835</v>
      </c>
      <c r="Z39" s="34">
        <f t="shared" ref="Z39:AC39" si="38">Z38/Z33</f>
        <v>0.1738544474393531</v>
      </c>
      <c r="AA39" s="71">
        <f t="shared" si="38"/>
        <v>0.18101844019624427</v>
      </c>
      <c r="AB39" s="34">
        <f t="shared" si="38"/>
        <v>0.18374558303886926</v>
      </c>
      <c r="AC39" s="34">
        <f t="shared" si="38"/>
        <v>0.16391275611368142</v>
      </c>
      <c r="AD39" s="34">
        <f t="shared" ref="AD39:AF39" si="39">AD38/AD33</f>
        <v>0.20189061444969614</v>
      </c>
      <c r="AE39" s="44">
        <f t="shared" si="39"/>
        <v>0.19377382465057177</v>
      </c>
      <c r="AF39" s="75">
        <f t="shared" si="39"/>
        <v>0.18585993648671234</v>
      </c>
    </row>
    <row r="40" spans="1:34" ht="12" customHeight="1" x14ac:dyDescent="0.2">
      <c r="A40" s="21" t="s">
        <v>42</v>
      </c>
      <c r="B40" s="29"/>
      <c r="C40" s="31">
        <v>17</v>
      </c>
      <c r="D40" s="31">
        <v>18.5</v>
      </c>
      <c r="E40" s="31">
        <v>18.600000000000001</v>
      </c>
      <c r="F40" s="31">
        <v>28</v>
      </c>
      <c r="G40" s="59">
        <v>82.1</v>
      </c>
      <c r="H40" s="31">
        <v>15.6</v>
      </c>
      <c r="I40" s="31">
        <v>17.399999999999999</v>
      </c>
      <c r="J40" s="31">
        <v>18.8</v>
      </c>
      <c r="K40" s="31">
        <v>27.7</v>
      </c>
      <c r="L40" s="59">
        <v>79.5</v>
      </c>
      <c r="M40" s="31">
        <v>15.2</v>
      </c>
      <c r="N40" s="31">
        <v>19</v>
      </c>
      <c r="O40" s="31">
        <v>16</v>
      </c>
      <c r="P40" s="31">
        <v>25</v>
      </c>
      <c r="Q40" s="59">
        <v>76</v>
      </c>
      <c r="R40" s="31">
        <v>18</v>
      </c>
      <c r="S40" s="31">
        <v>22</v>
      </c>
      <c r="T40" s="31">
        <v>17</v>
      </c>
      <c r="U40" s="31">
        <v>21</v>
      </c>
      <c r="V40" s="52">
        <f>R40+S40+T40+U40</f>
        <v>78</v>
      </c>
      <c r="W40" s="31">
        <v>18</v>
      </c>
      <c r="X40" s="31">
        <v>21</v>
      </c>
      <c r="Y40" s="31">
        <v>21</v>
      </c>
      <c r="Z40" s="31">
        <v>20.9</v>
      </c>
      <c r="AA40" s="52">
        <f>W40+X40+Y40+Z40-1</f>
        <v>79.900000000000006</v>
      </c>
      <c r="AB40" s="31">
        <v>20.2</v>
      </c>
      <c r="AC40" s="31">
        <v>21.7</v>
      </c>
      <c r="AD40" s="31">
        <v>24.1</v>
      </c>
      <c r="AE40" s="31">
        <v>41.6</v>
      </c>
      <c r="AF40" s="52">
        <f>AB40+AC40+AD40+AE40</f>
        <v>107.6</v>
      </c>
    </row>
    <row r="41" spans="1:34" ht="13.5" customHeight="1" x14ac:dyDescent="0.25">
      <c r="A41" s="8" t="s">
        <v>61</v>
      </c>
      <c r="B41" s="10"/>
      <c r="C41" s="10"/>
      <c r="D41" s="10"/>
      <c r="E41" s="10"/>
      <c r="F41" s="10"/>
      <c r="G41" s="50"/>
      <c r="H41" s="10"/>
      <c r="I41" s="10"/>
      <c r="J41" s="10"/>
      <c r="K41" s="10"/>
      <c r="L41" s="50"/>
      <c r="M41" s="10"/>
      <c r="N41" s="10"/>
      <c r="O41" s="10"/>
      <c r="P41" s="10"/>
      <c r="Q41" s="50"/>
      <c r="R41" s="10"/>
      <c r="S41" s="10"/>
      <c r="T41" s="10"/>
      <c r="U41" s="10"/>
      <c r="V41" s="50"/>
      <c r="W41" s="10"/>
      <c r="X41" s="10"/>
      <c r="Y41" s="10"/>
      <c r="Z41" s="10"/>
      <c r="AA41" s="50"/>
      <c r="AB41" s="10"/>
      <c r="AC41" s="10"/>
      <c r="AD41" s="10"/>
      <c r="AE41" s="10"/>
      <c r="AF41" s="50"/>
    </row>
    <row r="42" spans="1:34" ht="12" customHeight="1" x14ac:dyDescent="0.2">
      <c r="A42" s="21" t="s">
        <v>25</v>
      </c>
      <c r="C42" s="30">
        <v>24.2</v>
      </c>
      <c r="D42" s="30">
        <v>26</v>
      </c>
      <c r="E42" s="30">
        <v>24.8</v>
      </c>
      <c r="F42" s="30">
        <v>23.3</v>
      </c>
      <c r="G42" s="58">
        <v>98.3</v>
      </c>
      <c r="H42" s="30">
        <v>20.7</v>
      </c>
      <c r="I42" s="30">
        <v>21.2</v>
      </c>
      <c r="J42" s="30">
        <v>21.4</v>
      </c>
      <c r="K42" s="30">
        <v>20.8</v>
      </c>
      <c r="L42" s="58">
        <v>84.1</v>
      </c>
      <c r="M42" s="39">
        <v>20.7</v>
      </c>
      <c r="N42" s="39">
        <v>23</v>
      </c>
      <c r="O42" s="39">
        <v>22.8</v>
      </c>
      <c r="P42" s="39">
        <v>23.3</v>
      </c>
      <c r="Q42" s="77">
        <v>89.9</v>
      </c>
      <c r="R42" s="39">
        <v>21.4</v>
      </c>
      <c r="S42" s="39">
        <v>25.5</v>
      </c>
      <c r="T42" s="39">
        <v>26.6</v>
      </c>
      <c r="U42" s="39">
        <v>26.3</v>
      </c>
      <c r="V42" s="52">
        <f>R42+S42+T42+U42</f>
        <v>99.8</v>
      </c>
      <c r="W42" s="39">
        <v>24.8</v>
      </c>
      <c r="X42" s="39">
        <v>27.9</v>
      </c>
      <c r="Y42" s="39">
        <v>29.8</v>
      </c>
      <c r="Z42" s="39">
        <v>29.4</v>
      </c>
      <c r="AA42" s="52">
        <f>W42+X42+Y42+Z42</f>
        <v>111.9</v>
      </c>
      <c r="AB42" s="39">
        <v>21.3</v>
      </c>
      <c r="AC42" s="39">
        <v>23.7</v>
      </c>
      <c r="AD42" s="39">
        <v>25.4</v>
      </c>
      <c r="AE42" s="39">
        <v>24.5</v>
      </c>
      <c r="AF42" s="52">
        <f>AB42+AC42+AD42+AE42</f>
        <v>94.9</v>
      </c>
      <c r="AH42" s="16"/>
    </row>
    <row r="43" spans="1:34" ht="12" customHeight="1" x14ac:dyDescent="0.2">
      <c r="A43" s="21" t="s">
        <v>26</v>
      </c>
      <c r="C43" s="30">
        <v>8.8000000000000007</v>
      </c>
      <c r="D43" s="30">
        <v>10.1</v>
      </c>
      <c r="E43" s="30">
        <v>9.1</v>
      </c>
      <c r="F43" s="30">
        <v>9.1999999999999993</v>
      </c>
      <c r="G43" s="58">
        <v>37.200000000000003</v>
      </c>
      <c r="H43" s="30">
        <v>7.4</v>
      </c>
      <c r="I43" s="30">
        <v>7.6</v>
      </c>
      <c r="J43" s="30">
        <v>7.4</v>
      </c>
      <c r="K43" s="30">
        <v>6.6</v>
      </c>
      <c r="L43" s="58">
        <v>29</v>
      </c>
      <c r="M43" s="39">
        <v>6.2</v>
      </c>
      <c r="N43" s="39">
        <v>6.4</v>
      </c>
      <c r="O43" s="39">
        <v>7.4</v>
      </c>
      <c r="P43" s="39">
        <v>5.3</v>
      </c>
      <c r="Q43" s="77">
        <v>25.3</v>
      </c>
      <c r="R43" s="39">
        <v>5.0999999999999996</v>
      </c>
      <c r="S43" s="39">
        <v>6.7</v>
      </c>
      <c r="T43" s="39">
        <v>8</v>
      </c>
      <c r="U43" s="39">
        <v>7.1</v>
      </c>
      <c r="V43" s="52">
        <f>R43+S43+T43+U43</f>
        <v>26.9</v>
      </c>
      <c r="W43" s="39">
        <v>6.7</v>
      </c>
      <c r="X43" s="39">
        <v>7.6</v>
      </c>
      <c r="Y43" s="39">
        <v>7.4</v>
      </c>
      <c r="Z43" s="39">
        <v>7.5</v>
      </c>
      <c r="AA43" s="52">
        <f>W43+X43+Y43+Z43</f>
        <v>29.200000000000003</v>
      </c>
      <c r="AB43" s="39">
        <v>5</v>
      </c>
      <c r="AC43" s="39">
        <v>6.7</v>
      </c>
      <c r="AD43" s="39">
        <v>6.9</v>
      </c>
      <c r="AE43" s="39">
        <v>6.5</v>
      </c>
      <c r="AF43" s="52">
        <f>AB43+AC43+AD43+AE43</f>
        <v>25.1</v>
      </c>
      <c r="AH43" s="16"/>
    </row>
    <row r="44" spans="1:34" ht="12" customHeight="1" x14ac:dyDescent="0.2">
      <c r="A44" s="21" t="s">
        <v>28</v>
      </c>
      <c r="C44" s="30">
        <f t="shared" ref="C44:L44" si="40">C43</f>
        <v>8.8000000000000007</v>
      </c>
      <c r="D44" s="30">
        <f t="shared" si="40"/>
        <v>10.1</v>
      </c>
      <c r="E44" s="30">
        <f t="shared" si="40"/>
        <v>9.1</v>
      </c>
      <c r="F44" s="30">
        <f t="shared" si="40"/>
        <v>9.1999999999999993</v>
      </c>
      <c r="G44" s="58">
        <f t="shared" si="40"/>
        <v>37.200000000000003</v>
      </c>
      <c r="H44" s="30">
        <f t="shared" si="40"/>
        <v>7.4</v>
      </c>
      <c r="I44" s="30">
        <f t="shared" si="40"/>
        <v>7.6</v>
      </c>
      <c r="J44" s="30">
        <f t="shared" si="40"/>
        <v>7.4</v>
      </c>
      <c r="K44" s="30">
        <f t="shared" si="40"/>
        <v>6.6</v>
      </c>
      <c r="L44" s="58">
        <f t="shared" si="40"/>
        <v>29</v>
      </c>
      <c r="M44" s="30">
        <v>6.2</v>
      </c>
      <c r="N44" s="30">
        <v>6.4</v>
      </c>
      <c r="O44" s="30">
        <v>7.4</v>
      </c>
      <c r="P44" s="30">
        <v>5.3</v>
      </c>
      <c r="Q44" s="58">
        <v>25.3</v>
      </c>
      <c r="R44" s="39">
        <v>6.3999999999999995</v>
      </c>
      <c r="S44" s="39">
        <v>6.7</v>
      </c>
      <c r="T44" s="39">
        <v>8</v>
      </c>
      <c r="U44" s="39">
        <v>7.1</v>
      </c>
      <c r="V44" s="52">
        <f>R44+S44+T44+U44</f>
        <v>28.200000000000003</v>
      </c>
      <c r="W44" s="39">
        <v>6.7</v>
      </c>
      <c r="X44" s="39">
        <v>7.6</v>
      </c>
      <c r="Y44" s="39">
        <v>7.4</v>
      </c>
      <c r="Z44" s="39">
        <v>7.5</v>
      </c>
      <c r="AA44" s="52">
        <f>W44+X44+Y44+Z44</f>
        <v>29.200000000000003</v>
      </c>
      <c r="AB44" s="39">
        <v>5</v>
      </c>
      <c r="AC44" s="39">
        <v>6.7</v>
      </c>
      <c r="AD44" s="39">
        <v>6.9</v>
      </c>
      <c r="AE44" s="39">
        <v>6.5</v>
      </c>
      <c r="AF44" s="52">
        <f>AB44+AC44+AD44+AE44</f>
        <v>25.1</v>
      </c>
      <c r="AH44" s="16"/>
    </row>
    <row r="45" spans="1:34" s="35" customFormat="1" ht="12" customHeight="1" x14ac:dyDescent="0.2">
      <c r="A45" s="32"/>
      <c r="B45" s="33" t="s">
        <v>48</v>
      </c>
      <c r="C45" s="34">
        <f>C44/C42</f>
        <v>0.3636363636363637</v>
      </c>
      <c r="D45" s="34">
        <f>D44/D42</f>
        <v>0.38846153846153847</v>
      </c>
      <c r="E45" s="34">
        <f>E44/E42</f>
        <v>0.36693548387096769</v>
      </c>
      <c r="F45" s="34">
        <f>F44/F42</f>
        <v>0.39484978540772531</v>
      </c>
      <c r="G45" s="71">
        <f t="shared" ref="G45:L45" si="41">G44/G42</f>
        <v>0.37843336724313331</v>
      </c>
      <c r="H45" s="34">
        <f t="shared" si="41"/>
        <v>0.35748792270531404</v>
      </c>
      <c r="I45" s="34">
        <f t="shared" si="41"/>
        <v>0.35849056603773582</v>
      </c>
      <c r="J45" s="34">
        <f t="shared" si="41"/>
        <v>0.34579439252336452</v>
      </c>
      <c r="K45" s="34">
        <f t="shared" si="41"/>
        <v>0.31730769230769229</v>
      </c>
      <c r="L45" s="71">
        <f t="shared" si="41"/>
        <v>0.34482758620689657</v>
      </c>
      <c r="M45" s="34">
        <f t="shared" ref="M45:U45" si="42">M44/M42</f>
        <v>0.29951690821256038</v>
      </c>
      <c r="N45" s="34">
        <f t="shared" si="42"/>
        <v>0.27826086956521739</v>
      </c>
      <c r="O45" s="34">
        <f t="shared" si="42"/>
        <v>0.32456140350877194</v>
      </c>
      <c r="P45" s="34">
        <f t="shared" si="42"/>
        <v>0.22746781115879827</v>
      </c>
      <c r="Q45" s="71">
        <f t="shared" si="42"/>
        <v>0.28142380422691876</v>
      </c>
      <c r="R45" s="34">
        <f t="shared" si="42"/>
        <v>0.29906542056074764</v>
      </c>
      <c r="S45" s="34">
        <f t="shared" si="42"/>
        <v>0.2627450980392157</v>
      </c>
      <c r="T45" s="34">
        <f t="shared" si="42"/>
        <v>0.3007518796992481</v>
      </c>
      <c r="U45" s="34">
        <f t="shared" si="42"/>
        <v>0.26996197718631176</v>
      </c>
      <c r="V45" s="71">
        <f t="shared" ref="V45:W45" si="43">V44/V42</f>
        <v>0.2825651302605211</v>
      </c>
      <c r="W45" s="34">
        <f t="shared" si="43"/>
        <v>0.27016129032258063</v>
      </c>
      <c r="X45" s="34">
        <f t="shared" ref="X45:Y45" si="44">X44/X42</f>
        <v>0.27240143369175629</v>
      </c>
      <c r="Y45" s="34">
        <f t="shared" si="44"/>
        <v>0.24832214765100671</v>
      </c>
      <c r="Z45" s="34">
        <f t="shared" ref="Z45:AC45" si="45">Z44/Z42</f>
        <v>0.25510204081632654</v>
      </c>
      <c r="AA45" s="71">
        <f t="shared" si="45"/>
        <v>0.26094727435210008</v>
      </c>
      <c r="AB45" s="34">
        <f t="shared" si="45"/>
        <v>0.23474178403755869</v>
      </c>
      <c r="AC45" s="34">
        <f t="shared" si="45"/>
        <v>0.28270042194092826</v>
      </c>
      <c r="AD45" s="34">
        <f t="shared" ref="AD45:AF45" si="46">AD44/AD42</f>
        <v>0.27165354330708663</v>
      </c>
      <c r="AE45" s="34">
        <f t="shared" si="46"/>
        <v>0.26530612244897961</v>
      </c>
      <c r="AF45" s="71">
        <f t="shared" si="46"/>
        <v>0.26448893572181242</v>
      </c>
    </row>
    <row r="46" spans="1:34" ht="12" customHeight="1" x14ac:dyDescent="0.2">
      <c r="A46" s="21" t="s">
        <v>30</v>
      </c>
      <c r="C46" s="30">
        <v>5.2</v>
      </c>
      <c r="D46" s="30">
        <v>6.7</v>
      </c>
      <c r="E46" s="30">
        <v>6.4</v>
      </c>
      <c r="F46" s="30">
        <v>6.4</v>
      </c>
      <c r="G46" s="58">
        <v>24.7</v>
      </c>
      <c r="H46" s="30">
        <v>4.5</v>
      </c>
      <c r="I46" s="30">
        <v>4.8</v>
      </c>
      <c r="J46" s="30">
        <v>4.5999999999999996</v>
      </c>
      <c r="K46" s="30">
        <v>3.8</v>
      </c>
      <c r="L46" s="58">
        <v>17.7</v>
      </c>
      <c r="M46" s="39">
        <v>3.4</v>
      </c>
      <c r="N46" s="39">
        <v>3.7</v>
      </c>
      <c r="O46" s="39">
        <v>4.7</v>
      </c>
      <c r="P46" s="39">
        <v>2.4</v>
      </c>
      <c r="Q46" s="77">
        <v>14.1</v>
      </c>
      <c r="R46" s="39">
        <v>2.2000000000000002</v>
      </c>
      <c r="S46" s="39">
        <v>3.8</v>
      </c>
      <c r="T46" s="39">
        <v>5.0999999999999996</v>
      </c>
      <c r="U46" s="39">
        <v>4.2</v>
      </c>
      <c r="V46" s="52">
        <f>R46+S46+T46+U46</f>
        <v>15.3</v>
      </c>
      <c r="W46" s="39">
        <v>3.7</v>
      </c>
      <c r="X46" s="39">
        <v>4.7</v>
      </c>
      <c r="Y46" s="39">
        <v>4.5</v>
      </c>
      <c r="Z46" s="39">
        <v>4.5</v>
      </c>
      <c r="AA46" s="52">
        <f>W46+X46+Y46+Z46</f>
        <v>17.399999999999999</v>
      </c>
      <c r="AB46" s="39">
        <v>2</v>
      </c>
      <c r="AC46" s="39">
        <v>3.9</v>
      </c>
      <c r="AD46" s="39">
        <v>4.0999999999999996</v>
      </c>
      <c r="AE46" s="39">
        <v>3.7</v>
      </c>
      <c r="AF46" s="52">
        <f>AB46+AC46+AD46+AE46</f>
        <v>13.7</v>
      </c>
      <c r="AH46" s="16"/>
    </row>
    <row r="47" spans="1:34" ht="12" customHeight="1" x14ac:dyDescent="0.2">
      <c r="A47" s="21" t="s">
        <v>31</v>
      </c>
      <c r="C47" s="30">
        <f t="shared" ref="C47:L47" si="47">C46</f>
        <v>5.2</v>
      </c>
      <c r="D47" s="30">
        <f t="shared" si="47"/>
        <v>6.7</v>
      </c>
      <c r="E47" s="30">
        <f t="shared" si="47"/>
        <v>6.4</v>
      </c>
      <c r="F47" s="30">
        <f t="shared" si="47"/>
        <v>6.4</v>
      </c>
      <c r="G47" s="58">
        <f t="shared" si="47"/>
        <v>24.7</v>
      </c>
      <c r="H47" s="30">
        <f t="shared" si="47"/>
        <v>4.5</v>
      </c>
      <c r="I47" s="30">
        <f t="shared" si="47"/>
        <v>4.8</v>
      </c>
      <c r="J47" s="30">
        <f t="shared" si="47"/>
        <v>4.5999999999999996</v>
      </c>
      <c r="K47" s="30">
        <f t="shared" si="47"/>
        <v>3.8</v>
      </c>
      <c r="L47" s="58">
        <f t="shared" si="47"/>
        <v>17.7</v>
      </c>
      <c r="M47" s="30">
        <v>3.4</v>
      </c>
      <c r="N47" s="30">
        <v>3.7</v>
      </c>
      <c r="O47" s="30">
        <v>4.7</v>
      </c>
      <c r="P47" s="30">
        <v>2.4</v>
      </c>
      <c r="Q47" s="58">
        <v>14.1</v>
      </c>
      <c r="R47" s="39">
        <v>3.5</v>
      </c>
      <c r="S47" s="39">
        <v>3.8</v>
      </c>
      <c r="T47" s="39">
        <v>5.0999999999999996</v>
      </c>
      <c r="U47" s="39">
        <v>4.2</v>
      </c>
      <c r="V47" s="52">
        <f>R47+S47+T47+U47</f>
        <v>16.599999999999998</v>
      </c>
      <c r="W47" s="39">
        <v>3.7</v>
      </c>
      <c r="X47" s="39">
        <v>4.7</v>
      </c>
      <c r="Y47" s="39">
        <v>4.5</v>
      </c>
      <c r="Z47" s="39">
        <v>4.5</v>
      </c>
      <c r="AA47" s="52">
        <f>W47+X47+Y47+Z47</f>
        <v>17.399999999999999</v>
      </c>
      <c r="AB47" s="39">
        <v>2</v>
      </c>
      <c r="AC47" s="39">
        <v>3.9</v>
      </c>
      <c r="AD47" s="39">
        <v>4.0999999999999996</v>
      </c>
      <c r="AE47" s="39">
        <v>3.7</v>
      </c>
      <c r="AF47" s="52">
        <f>AB47+AC47+AD47+AE47</f>
        <v>13.7</v>
      </c>
      <c r="AH47" s="16"/>
    </row>
    <row r="48" spans="1:34" s="35" customFormat="1" ht="12" customHeight="1" x14ac:dyDescent="0.2">
      <c r="A48" s="32"/>
      <c r="B48" s="33" t="s">
        <v>49</v>
      </c>
      <c r="C48" s="34">
        <f>C47/C42</f>
        <v>0.21487603305785125</v>
      </c>
      <c r="D48" s="34">
        <f>D47/D42</f>
        <v>0.25769230769230772</v>
      </c>
      <c r="E48" s="34">
        <f>E47/E42</f>
        <v>0.25806451612903225</v>
      </c>
      <c r="F48" s="34">
        <f>F47/F42</f>
        <v>0.27467811158798283</v>
      </c>
      <c r="G48" s="71">
        <f t="shared" ref="G48:U48" si="48">G47/G42</f>
        <v>0.25127161749745675</v>
      </c>
      <c r="H48" s="34">
        <f t="shared" si="48"/>
        <v>0.21739130434782608</v>
      </c>
      <c r="I48" s="34">
        <f t="shared" si="48"/>
        <v>0.22641509433962265</v>
      </c>
      <c r="J48" s="34">
        <f t="shared" si="48"/>
        <v>0.21495327102803738</v>
      </c>
      <c r="K48" s="34">
        <f t="shared" si="48"/>
        <v>0.18269230769230768</v>
      </c>
      <c r="L48" s="71">
        <f t="shared" si="48"/>
        <v>0.21046373365041618</v>
      </c>
      <c r="M48" s="34">
        <f t="shared" si="48"/>
        <v>0.16425120772946861</v>
      </c>
      <c r="N48" s="34">
        <f t="shared" si="48"/>
        <v>0.16086956521739132</v>
      </c>
      <c r="O48" s="34">
        <f t="shared" si="48"/>
        <v>0.20614035087719298</v>
      </c>
      <c r="P48" s="34">
        <f t="shared" si="48"/>
        <v>0.10300429184549356</v>
      </c>
      <c r="Q48" s="71">
        <f t="shared" si="48"/>
        <v>0.15684093437152391</v>
      </c>
      <c r="R48" s="34">
        <f t="shared" si="48"/>
        <v>0.1635514018691589</v>
      </c>
      <c r="S48" s="34">
        <f t="shared" si="48"/>
        <v>0.14901960784313725</v>
      </c>
      <c r="T48" s="34">
        <f t="shared" si="48"/>
        <v>0.19172932330827067</v>
      </c>
      <c r="U48" s="34">
        <f t="shared" si="48"/>
        <v>0.1596958174904943</v>
      </c>
      <c r="V48" s="71">
        <f t="shared" ref="V48:W48" si="49">V47/V42</f>
        <v>0.16633266533066129</v>
      </c>
      <c r="W48" s="34">
        <f t="shared" si="49"/>
        <v>0.14919354838709678</v>
      </c>
      <c r="X48" s="34">
        <f t="shared" ref="X48:Y48" si="50">X47/X42</f>
        <v>0.16845878136200718</v>
      </c>
      <c r="Y48" s="34">
        <f t="shared" si="50"/>
        <v>0.15100671140939598</v>
      </c>
      <c r="Z48" s="34">
        <f t="shared" ref="Z48:AC48" si="51">Z47/Z42</f>
        <v>0.15306122448979592</v>
      </c>
      <c r="AA48" s="71">
        <f t="shared" si="51"/>
        <v>0.15549597855227881</v>
      </c>
      <c r="AB48" s="34">
        <f t="shared" si="51"/>
        <v>9.3896713615023469E-2</v>
      </c>
      <c r="AC48" s="34">
        <f t="shared" si="51"/>
        <v>0.16455696202531644</v>
      </c>
      <c r="AD48" s="34">
        <f t="shared" ref="AD48:AF48" si="52">AD47/AD42</f>
        <v>0.16141732283464566</v>
      </c>
      <c r="AE48" s="34">
        <f t="shared" si="52"/>
        <v>0.15102040816326531</v>
      </c>
      <c r="AF48" s="71">
        <f t="shared" si="52"/>
        <v>0.14436248682824024</v>
      </c>
    </row>
    <row r="49" spans="1:34" ht="12" customHeight="1" x14ac:dyDescent="0.2">
      <c r="A49" s="21" t="s">
        <v>81</v>
      </c>
      <c r="C49" s="30">
        <v>2.2999999999999998</v>
      </c>
      <c r="D49" s="30">
        <v>3.1</v>
      </c>
      <c r="E49" s="30">
        <v>3.8</v>
      </c>
      <c r="F49" s="30">
        <v>5.9</v>
      </c>
      <c r="G49" s="79">
        <v>15</v>
      </c>
      <c r="H49" s="30">
        <v>1.7</v>
      </c>
      <c r="I49" s="30">
        <v>1.4</v>
      </c>
      <c r="J49" s="30">
        <v>1.2</v>
      </c>
      <c r="K49" s="30">
        <v>2.6</v>
      </c>
      <c r="L49" s="79">
        <v>6.8999999999999995</v>
      </c>
      <c r="M49" s="39">
        <v>1.8</v>
      </c>
      <c r="N49" s="39">
        <v>2.7</v>
      </c>
      <c r="O49" s="39">
        <v>2.4</v>
      </c>
      <c r="P49" s="39">
        <v>4.5999999999999996</v>
      </c>
      <c r="Q49" s="78">
        <v>11.5</v>
      </c>
      <c r="R49" s="39">
        <v>2.6</v>
      </c>
      <c r="S49" s="39">
        <v>2.5</v>
      </c>
      <c r="T49" s="39">
        <v>1.5</v>
      </c>
      <c r="U49" s="39">
        <v>4.8</v>
      </c>
      <c r="V49" s="76">
        <f>R49+S49+T49+U49</f>
        <v>11.399999999999999</v>
      </c>
      <c r="W49" s="39">
        <v>1.8</v>
      </c>
      <c r="X49" s="39">
        <v>1.4</v>
      </c>
      <c r="Y49" s="39">
        <v>1.9</v>
      </c>
      <c r="Z49" s="39">
        <v>4.5</v>
      </c>
      <c r="AA49" s="76">
        <f>W49+X49+Y49+Z49</f>
        <v>9.6</v>
      </c>
      <c r="AB49" s="39">
        <v>2.5</v>
      </c>
      <c r="AC49" s="39">
        <v>2.9</v>
      </c>
      <c r="AD49" s="39">
        <v>7</v>
      </c>
      <c r="AE49" s="39">
        <v>3</v>
      </c>
      <c r="AF49" s="76">
        <f>AB49+AC49+AD49+AE49</f>
        <v>15.4</v>
      </c>
      <c r="AH49" s="16"/>
    </row>
    <row r="50" spans="1:34" ht="13.5" customHeight="1" x14ac:dyDescent="0.25">
      <c r="A50" s="70"/>
      <c r="B50" s="2"/>
      <c r="C50" s="2"/>
      <c r="D50" s="2"/>
      <c r="E50" s="2"/>
      <c r="F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4" x14ac:dyDescent="0.2">
      <c r="A51" s="3" t="s">
        <v>52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34" x14ac:dyDescent="0.2">
      <c r="A52" s="3" t="s">
        <v>82</v>
      </c>
      <c r="B52" s="7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34" s="41" customFormat="1" x14ac:dyDescent="0.2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B53" s="43"/>
      <c r="AC53" s="43"/>
      <c r="AD53" s="43"/>
      <c r="AE53" s="43"/>
    </row>
    <row r="54" spans="1:34" x14ac:dyDescent="0.2">
      <c r="B54" s="7"/>
      <c r="C54" s="16"/>
      <c r="D54" s="16"/>
      <c r="E54" s="16"/>
      <c r="F54" s="16"/>
      <c r="G54" s="16"/>
      <c r="H54" s="16"/>
      <c r="I54" s="16"/>
      <c r="J54" s="16"/>
      <c r="K54" s="16"/>
      <c r="L54" s="16"/>
    </row>
  </sheetData>
  <pageMargins left="0.70866141732283472" right="0.70866141732283472" top="0.74803149606299213" bottom="0.74803149606299213" header="0.31496062992125984" footer="0.31496062992125984"/>
  <pageSetup paperSize="9" scale="77" orientation="landscape" verticalDpi="1200" r:id="rId1"/>
  <ignoredErrors>
    <ignoredError sqref="V15 V6 V39 V22 V45 V48 AA15 AA39 AA45 AA48 AA6 AA8 AA11 AA27 AA30 AA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showGridLines="0" workbookViewId="0"/>
  </sheetViews>
  <sheetFormatPr defaultRowHeight="12.75" x14ac:dyDescent="0.2"/>
  <cols>
    <col min="2" max="2" width="3.7109375" customWidth="1"/>
    <col min="3" max="3" width="23.140625" bestFit="1" customWidth="1"/>
    <col min="4" max="7" width="11.42578125" customWidth="1"/>
    <col min="9" max="9" width="3.7109375" customWidth="1"/>
  </cols>
  <sheetData>
    <row r="3" spans="2:9" x14ac:dyDescent="0.2">
      <c r="B3" s="91"/>
      <c r="C3" s="92"/>
      <c r="D3" s="92"/>
      <c r="E3" s="92"/>
      <c r="F3" s="92"/>
      <c r="G3" s="92"/>
      <c r="H3" s="92"/>
      <c r="I3" s="93"/>
    </row>
    <row r="4" spans="2:9" ht="18" x14ac:dyDescent="0.25">
      <c r="B4" s="94"/>
      <c r="C4" s="95" t="s">
        <v>77</v>
      </c>
      <c r="D4" s="96"/>
      <c r="E4" s="96"/>
      <c r="F4" s="96"/>
      <c r="G4" s="96"/>
      <c r="H4" s="96"/>
      <c r="I4" s="97"/>
    </row>
    <row r="5" spans="2:9" x14ac:dyDescent="0.2">
      <c r="B5" s="94"/>
      <c r="C5" s="96"/>
      <c r="D5" s="96"/>
      <c r="E5" s="96"/>
      <c r="F5" s="96"/>
      <c r="G5" s="96"/>
      <c r="H5" s="96"/>
      <c r="I5" s="97"/>
    </row>
    <row r="6" spans="2:9" x14ac:dyDescent="0.2">
      <c r="B6" s="94"/>
      <c r="C6" s="89" t="s">
        <v>0</v>
      </c>
      <c r="D6" s="87" t="s">
        <v>70</v>
      </c>
      <c r="E6" s="87" t="s">
        <v>71</v>
      </c>
      <c r="F6" s="87" t="s">
        <v>74</v>
      </c>
      <c r="G6" s="87" t="s">
        <v>76</v>
      </c>
      <c r="H6" s="88">
        <v>2013</v>
      </c>
      <c r="I6" s="97"/>
    </row>
    <row r="7" spans="2:9" x14ac:dyDescent="0.2">
      <c r="B7" s="94"/>
      <c r="C7" s="96"/>
      <c r="D7" s="96"/>
      <c r="E7" s="96"/>
      <c r="F7" s="96"/>
      <c r="G7" s="96"/>
      <c r="H7" s="96"/>
      <c r="I7" s="97"/>
    </row>
    <row r="8" spans="2:9" x14ac:dyDescent="0.2">
      <c r="B8" s="94"/>
      <c r="C8" s="98" t="s">
        <v>78</v>
      </c>
      <c r="D8" s="96">
        <v>0.6</v>
      </c>
      <c r="E8" s="99">
        <v>0</v>
      </c>
      <c r="F8" s="96">
        <v>2.7</v>
      </c>
      <c r="G8" s="96">
        <v>5.8</v>
      </c>
      <c r="H8" s="99">
        <v>9</v>
      </c>
      <c r="I8" s="97"/>
    </row>
    <row r="9" spans="2:9" x14ac:dyDescent="0.2">
      <c r="B9" s="94"/>
      <c r="C9" s="98" t="s">
        <v>79</v>
      </c>
      <c r="D9" s="96">
        <v>1.2</v>
      </c>
      <c r="E9" s="99">
        <v>0</v>
      </c>
      <c r="F9" s="96">
        <v>0.6</v>
      </c>
      <c r="G9" s="96">
        <v>6.4</v>
      </c>
      <c r="H9" s="96">
        <v>8.3000000000000007</v>
      </c>
      <c r="I9" s="97"/>
    </row>
    <row r="10" spans="2:9" x14ac:dyDescent="0.2">
      <c r="B10" s="94"/>
      <c r="C10" s="88"/>
      <c r="D10" s="86"/>
      <c r="E10" s="90"/>
      <c r="F10" s="86"/>
      <c r="G10" s="86"/>
      <c r="H10" s="86"/>
      <c r="I10" s="97"/>
    </row>
    <row r="11" spans="2:9" ht="16.5" customHeight="1" x14ac:dyDescent="0.2">
      <c r="B11" s="94"/>
      <c r="C11" s="98" t="s">
        <v>80</v>
      </c>
      <c r="D11" s="96">
        <f>D8+D9</f>
        <v>1.7999999999999998</v>
      </c>
      <c r="E11" s="99">
        <f>E8+E9</f>
        <v>0</v>
      </c>
      <c r="F11" s="96">
        <f>F8+F9</f>
        <v>3.3000000000000003</v>
      </c>
      <c r="G11" s="96">
        <f>G8+G9</f>
        <v>12.2</v>
      </c>
      <c r="H11" s="96">
        <f>H8+H9</f>
        <v>17.3</v>
      </c>
      <c r="I11" s="97"/>
    </row>
    <row r="12" spans="2:9" x14ac:dyDescent="0.2">
      <c r="B12" s="100"/>
      <c r="C12" s="86"/>
      <c r="D12" s="86"/>
      <c r="E12" s="86"/>
      <c r="F12" s="86"/>
      <c r="G12" s="86"/>
      <c r="H12" s="86"/>
      <c r="I12" s="10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Operational Data</vt:lpstr>
      <vt:lpstr>Financial data</vt:lpstr>
      <vt:lpstr>One-offs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2014-02-06T20:40:07Z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