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11640" tabRatio="979" activeTab="7"/>
  </bookViews>
  <sheets>
    <sheet name="Indeksi" sheetId="1" r:id="rId1"/>
    <sheet name="Tuloslas ja tase" sheetId="2" r:id="rId2"/>
    <sheet name="Rahoituslaskelma" sheetId="3" r:id="rId3"/>
    <sheet name="Vastuut" sheetId="4" r:id="rId4"/>
    <sheet name="Avainluvut" sheetId="5" r:id="rId5"/>
    <sheet name="Segmentit 3q" sheetId="6" r:id="rId6"/>
    <sheet name="Segmentit 3q cum. " sheetId="7" r:id="rId7"/>
    <sheet name="Rah taul" sheetId="8" r:id="rId8"/>
  </sheets>
  <definedNames>
    <definedName name="tuloslas">#REF!</definedName>
    <definedName name="_xlnm.Print_Area" localSheetId="4">'Avainluvut'!$A$1:$F$35</definedName>
    <definedName name="_xlnm.Print_Area" localSheetId="2">'Rahoituslaskelma'!$A$1:$E$45</definedName>
    <definedName name="_xlnm.Print_Area" localSheetId="5">'Segmentit 3q'!$A$1:$I$55</definedName>
    <definedName name="_xlnm.Print_Area" localSheetId="6">'Segmentit 3q cum. '!$A$1:$I$54</definedName>
    <definedName name="_xlnm.Print_Area" localSheetId="1">'Tuloslas ja tase'!$A$2:$F$62</definedName>
    <definedName name="_xlnm.Print_Area" localSheetId="3">'Vastuut'!$A$1:$E$42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<sst xmlns="http://schemas.openxmlformats.org/spreadsheetml/2006/main" count="337" uniqueCount="214">
  <si>
    <t>ELISA OYJ -KONSERNI</t>
  </si>
  <si>
    <t>(Osavuosikatsauksen luvut eivät ole tilintarkastettuja)</t>
  </si>
  <si>
    <t>KONSERNITULOSLASKELMA</t>
  </si>
  <si>
    <t>Liikevaihto</t>
  </si>
  <si>
    <t>Liiketoiminnan muut tuotot</t>
  </si>
  <si>
    <t>Liiketoiminnan kulut</t>
  </si>
  <si>
    <t>Poistot ja arvonalentumiset:</t>
  </si>
  <si>
    <t xml:space="preserve">  Käyttöomaisuudesta</t>
  </si>
  <si>
    <t xml:space="preserve">  Konserniliikearvosta</t>
  </si>
  <si>
    <t>Liikevoitto</t>
  </si>
  <si>
    <t>Rahoitustuotot ja -kulut:</t>
  </si>
  <si>
    <t xml:space="preserve">  Osuus osakkuusyritysten tuloksista</t>
  </si>
  <si>
    <t>-0</t>
  </si>
  <si>
    <t xml:space="preserve">  Muut rahoitustuotot ja -kulut</t>
  </si>
  <si>
    <t>Voitto ennen satunnaisia eriä</t>
  </si>
  <si>
    <t>Satunnaiset erät</t>
  </si>
  <si>
    <t>Voitto satunnaisten erien jälkeen</t>
  </si>
  <si>
    <t>Tuloverot</t>
  </si>
  <si>
    <t>Vähemmistön osuus</t>
  </si>
  <si>
    <t>Tilikauden voitto</t>
  </si>
  <si>
    <t>KONSERNITASE</t>
  </si>
  <si>
    <t>31.12.</t>
  </si>
  <si>
    <t>Pysyvät vastaavat</t>
  </si>
  <si>
    <t>Aineettomat hyödykkeet</t>
  </si>
  <si>
    <t>Konserniliikearvo</t>
  </si>
  <si>
    <t>Aineelliset hyödykkeet</t>
  </si>
  <si>
    <t>Osuudet osakkuusyrityksissä</t>
  </si>
  <si>
    <t>Muut sijoitukset</t>
  </si>
  <si>
    <t>Vaihtuvat vastaavat</t>
  </si>
  <si>
    <t>Vaihto-omaisuus</t>
  </si>
  <si>
    <t>Laskennallinen verosaaminen</t>
  </si>
  <si>
    <t>Saamiset</t>
  </si>
  <si>
    <t>Rahoitusarvopaperit</t>
  </si>
  <si>
    <t>Rahat ja pankkisaamiset</t>
  </si>
  <si>
    <t>Vastaavat yhteensä</t>
  </si>
  <si>
    <t xml:space="preserve">Oma pääoma </t>
  </si>
  <si>
    <t>Osakepääoma</t>
  </si>
  <si>
    <t>Ylikurssirahasto</t>
  </si>
  <si>
    <t xml:space="preserve">Vararahasto </t>
  </si>
  <si>
    <t>Edellisten tilikausien voitto</t>
  </si>
  <si>
    <t>Vähemmistöosuudet</t>
  </si>
  <si>
    <t>Pakolliset varaukset</t>
  </si>
  <si>
    <t>Vieras pääoma</t>
  </si>
  <si>
    <t>Pitkäaikainen vieras pääoma</t>
  </si>
  <si>
    <t>Lyhytaikainen vieras pääoma</t>
  </si>
  <si>
    <t>Vastattavat yhteensä</t>
  </si>
  <si>
    <t>Tuloveroina on otettu huomioon katsauskauden tulosta vastava vero.</t>
  </si>
  <si>
    <t xml:space="preserve"> </t>
  </si>
  <si>
    <t>Liiketoiminnan rahavirta</t>
  </si>
  <si>
    <t>Oikaisut:</t>
  </si>
  <si>
    <t>Suunnitelman mukaiset poistot ja arvonalentumiset</t>
  </si>
  <si>
    <t>Muut rahoitustuotot ja -kulut</t>
  </si>
  <si>
    <t>Käyttöomaisuuden myyntivoitot ja -tappiot (-/+)</t>
  </si>
  <si>
    <t>Muut oikaisut</t>
  </si>
  <si>
    <t>Rahavirta ennen käyttöpääoman muutosta</t>
  </si>
  <si>
    <t>Käyttöpääoman muutos</t>
  </si>
  <si>
    <t>Rahavirta ennen rahoituseriä ja veroja</t>
  </si>
  <si>
    <t xml:space="preserve">Maksetut korot sekä saadut korot ja osingot  </t>
  </si>
  <si>
    <t>Maksetut tuloverot</t>
  </si>
  <si>
    <t>Investointien rahavirta</t>
  </si>
  <si>
    <t>Investoinnit käyttöomaisuuteen</t>
  </si>
  <si>
    <t>Käyttöomaisuuden myynnit</t>
  </si>
  <si>
    <t>Investoinnit osakkeisiin ja muihin sijoituksiin</t>
  </si>
  <si>
    <t>Luovutustulot osakkeista ja muista sijoituksista</t>
  </si>
  <si>
    <t>Liiketoiminnan myynnit</t>
  </si>
  <si>
    <t>Rahavirta investointien jälkeen</t>
  </si>
  <si>
    <t>Rahoituksen rahavirta</t>
  </si>
  <si>
    <t>Korollisten saamisten lisäys/vähennys (-/+)</t>
  </si>
  <si>
    <t>Pitkäaikaisten lainojen lisäys/vähennys (+/-)</t>
  </si>
  <si>
    <t xml:space="preserve">Maksetut osingot </t>
  </si>
  <si>
    <t>Rahavarojen muutos</t>
  </si>
  <si>
    <t>Rahavarat tilikauden alussa</t>
  </si>
  <si>
    <t>Rahavarat tilikauden lopussa</t>
  </si>
  <si>
    <t>TUNNUSLUVUT</t>
  </si>
  <si>
    <t>Tulos/osake, (euroa)</t>
  </si>
  <si>
    <t>Oma pääoma/osake, (euroa)</t>
  </si>
  <si>
    <t>Bruttoinvestoinnit käyttöomaisuuteen</t>
  </si>
  <si>
    <t>Bruttoinvestoinnit % liikevaihdosta</t>
  </si>
  <si>
    <t xml:space="preserve">Osakkeiden hankinnat </t>
  </si>
  <si>
    <t>Korottomat velat</t>
  </si>
  <si>
    <t>Henkilöstö keskimäärin</t>
  </si>
  <si>
    <t>VASTUUT</t>
  </si>
  <si>
    <t>Kiinnitykset</t>
  </si>
  <si>
    <t>Omasta ja konserniyhtiöiden puolesta</t>
  </si>
  <si>
    <t>Annetut pantit</t>
  </si>
  <si>
    <t>Vakuudeksi annetut talletukset</t>
  </si>
  <si>
    <t>Annetut takaukset</t>
  </si>
  <si>
    <t>Muiden puolesta</t>
  </si>
  <si>
    <t>Johdannaissopimukset</t>
  </si>
  <si>
    <t>Kohde-etuuden arvo</t>
  </si>
  <si>
    <t>Käypä arvo</t>
  </si>
  <si>
    <t>Leasingvastuut</t>
  </si>
  <si>
    <t>Takaisinostovastuut</t>
  </si>
  <si>
    <t>Vuokravastuut kiinteistöistä</t>
  </si>
  <si>
    <t>Vuokravastuut yhteensä</t>
  </si>
  <si>
    <t>Leasingvastuut koostuvat pääosin it-laitteistoista, konttoritekniikasta</t>
  </si>
  <si>
    <t xml:space="preserve">ja autoista. Vuokravastuut kiinteistöistä sisältävät sekä toimisto- </t>
  </si>
  <si>
    <t>että teletiloja. Sopimusvelvoitteissa on uutena tietona esitetty vuokravastuut</t>
  </si>
  <si>
    <t>kiinteistöistä.</t>
  </si>
  <si>
    <t>Televerkon leasing- ja vuokrasopimusvastuut</t>
  </si>
  <si>
    <t>Kiinteä verkko</t>
  </si>
  <si>
    <t>Saksan liiketoiminta</t>
  </si>
  <si>
    <t>Matkaviestinverkko  *)</t>
  </si>
  <si>
    <t>Vuokrasopimusvastuut yhteensä</t>
  </si>
  <si>
    <t xml:space="preserve"> *) Tämän lisäksi puhelinyhtiöiltä vuokratun matkaviestinverkon rahoitussopimusten</t>
  </si>
  <si>
    <t>lunastuksia varten tehty pakollinen varaus</t>
  </si>
  <si>
    <t>Vuokraus-/takaisinvuokraussopimuksen</t>
  </si>
  <si>
    <t>vastuu (ns. QTE-järjestely)</t>
  </si>
  <si>
    <t>Muut vastuut</t>
  </si>
  <si>
    <t>KONSERNIN OIKAISTUT AVAINLUVUT</t>
  </si>
  <si>
    <t>Käyttökate</t>
  </si>
  <si>
    <t>Käyttökate -%</t>
  </si>
  <si>
    <t>Liikevoitto -%</t>
  </si>
  <si>
    <t>Tulos ennen satunnaisia eriä</t>
  </si>
  <si>
    <t>Oikaistut avainluvut on laskettu ilman seuraavia kertaluonteisia eriä:</t>
  </si>
  <si>
    <t>Uudellenjärjestely- ja eläkevaraus</t>
  </si>
  <si>
    <t>Saksan liiketoiminnan alaskirjaukset</t>
  </si>
  <si>
    <t xml:space="preserve">Kertaluonteiset erät yhteensä </t>
  </si>
  <si>
    <t xml:space="preserve"> vaikutus käyttökatteessa</t>
  </si>
  <si>
    <t xml:space="preserve"> vaikutus liikevoitossa</t>
  </si>
  <si>
    <t xml:space="preserve"> vaikutus tuloksessa ennen satunnaiseriä</t>
  </si>
  <si>
    <t>Osavuosikatsauksen taulukko-osassa esitetyt erät ovat rivikohtaisesti pyöristettyjä lukuja.</t>
  </si>
  <si>
    <t>Yhteensä</t>
  </si>
  <si>
    <t>Saksa</t>
  </si>
  <si>
    <t>Carrier-liiketoiminta</t>
  </si>
  <si>
    <t>Muut yhtiöt</t>
  </si>
  <si>
    <t>Comptel</t>
  </si>
  <si>
    <t>Konserni yhteensä</t>
  </si>
  <si>
    <t>Segmentit</t>
  </si>
  <si>
    <t>Matkaviestintä</t>
  </si>
  <si>
    <t>Segmenttien välinen myynti</t>
  </si>
  <si>
    <t>Pitkäaikaiset lainat</t>
  </si>
  <si>
    <t xml:space="preserve">  Joukkovelkakirjalainat</t>
  </si>
  <si>
    <t xml:space="preserve">  Lainat eläkesäätiöltä</t>
  </si>
  <si>
    <t xml:space="preserve">  Lainat rahoituslaitoksilta</t>
  </si>
  <si>
    <t>Lyhytaikaiset lainat</t>
  </si>
  <si>
    <t xml:space="preserve">  Muut</t>
  </si>
  <si>
    <t>Korolliset velat yhteensä</t>
  </si>
  <si>
    <t>Vakuustalletukset ja saamiset</t>
  </si>
  <si>
    <t>Korolliset saamiset yhteensä</t>
  </si>
  <si>
    <t xml:space="preserve">    voi rullaavasti käyttää ennalta sovitulla hinnoittelulla. Lainajärjestely on voimassa 16.6.2008 saakka.</t>
  </si>
  <si>
    <t xml:space="preserve">    Järjestely ei ole komittoitu. Järjestelyn enimmäismäärä on 150 miljoonaa euroa.</t>
  </si>
  <si>
    <t>Rahoituksen tunnusluvut</t>
  </si>
  <si>
    <t>Gearing</t>
  </si>
  <si>
    <t>Omavaraisuusaste</t>
  </si>
  <si>
    <t>Tunnuslukujen laskentakaavat</t>
  </si>
  <si>
    <t>Korolliset velat  - rahat ja pankkisaamiset - rahoitusarvopaperit</t>
  </si>
  <si>
    <t>Gearing  %</t>
  </si>
  <si>
    <t>-----------------------------------------------------------------x 100</t>
  </si>
  <si>
    <t>Oma pääoma + vähemmistöosuudet</t>
  </si>
  <si>
    <t>Omavaraisuusaste %</t>
  </si>
  <si>
    <t>----------------------------------------------------------------- x 100</t>
  </si>
  <si>
    <t>Taseen loppusumma - saadut ennakot</t>
  </si>
  <si>
    <t>KONSERNIRAHOITUSLASKELMA 1)</t>
  </si>
  <si>
    <t>(milj.euroa)</t>
  </si>
  <si>
    <t>ELISA OYJ</t>
  </si>
  <si>
    <t>Allokoimattomat kulut</t>
  </si>
  <si>
    <t xml:space="preserve">Käyttökate </t>
  </si>
  <si>
    <t xml:space="preserve">Liikevoitto </t>
  </si>
  <si>
    <t>Pakollisen varauksen lisäys/vähennys (+/-)</t>
  </si>
  <si>
    <t>Termiini- ja swapsopimukset</t>
  </si>
  <si>
    <t>(milj. euroa)</t>
  </si>
  <si>
    <t>ilman kertaluonteisia eriä</t>
  </si>
  <si>
    <t>raportointi on muutettu vastaamaan koko vuoden 2003 raportointitapaa.</t>
  </si>
  <si>
    <t>Leasingsopimukset ja</t>
  </si>
  <si>
    <t>muut sopimusvelvoitteet</t>
  </si>
  <si>
    <t>Muut yhtiöt 2)</t>
  </si>
  <si>
    <t>Allokoimattomat kulut 3)</t>
  </si>
  <si>
    <t>AVAINLUVUT SEGMENTEITTÄIN 4)</t>
  </si>
  <si>
    <t xml:space="preserve">1) Liiketoiminta on vuoden 2004 alusta ryhmitelty segmentteihin uudelleen vastaamaan </t>
  </si>
  <si>
    <t>4) Katsauskauden avainluvut eivät sisällä kertaluonteisia eriä.</t>
  </si>
  <si>
    <t>Liiketoimintojen ja osakkeiden myyntivoitot ja -tappiot (-/+)</t>
  </si>
  <si>
    <t>Lyhytaikaisten lainojen lisäys/vähennys (+/-)</t>
  </si>
  <si>
    <t>2) Sisältää mm. Yomi IT-yhtiöt ja Yomi-konsernin emoyhtiön.</t>
  </si>
  <si>
    <t>3) Sisältää konserniesikunnan ja konsernihallinnon allokoimattomat kulut.</t>
  </si>
  <si>
    <t xml:space="preserve">RAHOITUSTILANNE </t>
  </si>
  <si>
    <t>1) Rahoituslaskelman ryhmittelyä on muutettu vuoden 2004 alusta.</t>
  </si>
  <si>
    <t xml:space="preserve">Liikevaihto </t>
  </si>
  <si>
    <t>AVAINLUVUT SEGMENTEITTÄIN HEINÄ-SYYSKUU/2004 1)</t>
  </si>
  <si>
    <t>AVAINLUVUT SEGMENTEITTÄIN TAMMI-SYYSKUU/2004 1)</t>
  </si>
  <si>
    <t xml:space="preserve">Vertailukauden 1-9/2003 rahoituslaskelman rahavarojen </t>
  </si>
  <si>
    <t>1)</t>
  </si>
  <si>
    <t xml:space="preserve">  Komittoitu luottolimiitti 2)</t>
  </si>
  <si>
    <t xml:space="preserve">  Yritystodistukset 3)</t>
  </si>
  <si>
    <t>4)</t>
  </si>
  <si>
    <t>3) Elisa Oyj:llä on seitsemän pankin kanssa sovittu yhteisohjelma yritystodistusten liikkeellelaskusta.</t>
  </si>
  <si>
    <t>2) Komittoitu luottolimiitti on kahdeksan pankin kanssa tehty 170 miljoonan euron lainajärjestely, jota Elisa Oyj</t>
  </si>
  <si>
    <t>4) Elisa Matkapuhelinpalvelut (3 MEUR)  lunastusvelka ja huoltokonttoritalletukset (7 MEUR).</t>
  </si>
  <si>
    <t>5) Nettovelka on korolliset velat vähennettynä korollisilla saamisilla</t>
  </si>
  <si>
    <t>Nettovelka 5)</t>
  </si>
  <si>
    <t>1) Elisan syyskuussa 2004 toteuttaman lainanvaihtosopimuksen seurauksena liikkeeseen laskettujen lainojen</t>
  </si>
  <si>
    <t>Kiinnitykset, pantit ja takaukset</t>
  </si>
  <si>
    <t>Konserniliikearvon poisto</t>
  </si>
  <si>
    <t xml:space="preserve">    uutta organisaatiorakennetta. Segmenttien luvut eivät ole vertailukelpoisia aikaisempina</t>
  </si>
  <si>
    <t xml:space="preserve">    vuosina raportoitujen lukujen kanssa.</t>
  </si>
  <si>
    <t>Kiinnitykset, pantit ja takaukset yhteensä</t>
  </si>
  <si>
    <r>
      <t xml:space="preserve">     </t>
    </r>
    <r>
      <rPr>
        <sz val="10"/>
        <rFont val="Arial"/>
        <family val="2"/>
      </rPr>
      <t>nimellisarvo on 13 miljoonaa euroa suurempi kuin vaihdettujen lainojen.</t>
    </r>
  </si>
  <si>
    <t>Vastuut</t>
  </si>
  <si>
    <t>Avainluvut</t>
  </si>
  <si>
    <t>Segmentit Q3</t>
  </si>
  <si>
    <t>Segmentit Q3, cum.</t>
  </si>
  <si>
    <t>Rahoitustaulukko</t>
  </si>
  <si>
    <t>Rahoituslaskelma</t>
  </si>
  <si>
    <t>Tämä excel-dokumentti sisältää seuraavat taulukot:</t>
  </si>
  <si>
    <t>Osavuosikatsaus 1.1. - 30.9.2004</t>
  </si>
  <si>
    <t>Tuloslaskelma ja tase</t>
  </si>
  <si>
    <t>Heinä</t>
  </si>
  <si>
    <t>Syyskuu</t>
  </si>
  <si>
    <t>Tammi</t>
  </si>
  <si>
    <t>Joulukuu</t>
  </si>
  <si>
    <t>30.9.</t>
  </si>
  <si>
    <t>Osavuosikatsaus 1.1.-30.9.2004</t>
  </si>
  <si>
    <t>Heinä-syyskuu</t>
  </si>
  <si>
    <t>Tammi-syyskuu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</si>
</sst>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mk&quot;"/>
    <numFmt numFmtId="173" formatCode="#,##0.0"/>
    <numFmt numFmtId="174" formatCode="#,##0.000"/>
    <numFmt numFmtId="175" formatCode="#,##0.0000"/>
    <numFmt numFmtId="176" formatCode="0.00000"/>
    <numFmt numFmtId="177" formatCode="0.000"/>
    <numFmt numFmtId="178" formatCode="0.0"/>
    <numFmt numFmtId="179" formatCode="0.000000"/>
    <numFmt numFmtId="180" formatCode="0.0000000"/>
    <numFmt numFmtId="181" formatCode="0.0000"/>
    <numFmt numFmtId="182" formatCode="0;[Red]0"/>
    <numFmt numFmtId="183" formatCode="[$-40B]d\.\ mmmm&quot;ta &quot;yyyy"/>
    <numFmt numFmtId="184" formatCode="d\.m\.yy;@"/>
    <numFmt numFmtId="185" formatCode="0.000\ %"/>
    <numFmt numFmtId="186" formatCode="0.0\ %"/>
    <numFmt numFmtId="187" formatCode="#,##0_);\(#,##0\)"/>
  </numFmts>
  <fonts count="10">
    <font>
      <sz val="10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20" applyFont="1" applyFill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1" xfId="20" applyNumberFormat="1" applyFont="1" applyBorder="1">
      <alignment/>
      <protection/>
    </xf>
    <xf numFmtId="0" fontId="0" fillId="0" borderId="1" xfId="20" applyFont="1" applyBorder="1">
      <alignment/>
      <protection/>
    </xf>
    <xf numFmtId="3" fontId="0" fillId="0" borderId="0" xfId="20" applyNumberFormat="1" applyFont="1" applyAlignment="1" quotePrefix="1">
      <alignment horizontal="right"/>
      <protection/>
    </xf>
    <xf numFmtId="14" fontId="8" fillId="0" borderId="0" xfId="20" applyNumberFormat="1" applyFont="1" applyAlignment="1">
      <alignment horizontal="right"/>
      <protection/>
    </xf>
    <xf numFmtId="3" fontId="0" fillId="0" borderId="2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0" fontId="0" fillId="0" borderId="0" xfId="21" applyFont="1">
      <alignment/>
      <protection/>
    </xf>
    <xf numFmtId="0" fontId="7" fillId="0" borderId="0" xfId="18" applyFont="1">
      <alignment/>
      <protection/>
    </xf>
    <xf numFmtId="0" fontId="0" fillId="0" borderId="0" xfId="18" applyFont="1">
      <alignment/>
      <protection/>
    </xf>
    <xf numFmtId="0" fontId="8" fillId="0" borderId="0" xfId="18" applyFont="1" applyAlignment="1">
      <alignment horizontal="right"/>
      <protection/>
    </xf>
    <xf numFmtId="14" fontId="8" fillId="0" borderId="0" xfId="18" applyNumberFormat="1" applyFont="1">
      <alignment/>
      <protection/>
    </xf>
    <xf numFmtId="0" fontId="8" fillId="0" borderId="0" xfId="18" applyFont="1">
      <alignment/>
      <protection/>
    </xf>
    <xf numFmtId="3" fontId="0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18" applyFont="1" applyBorder="1">
      <alignment/>
      <protection/>
    </xf>
    <xf numFmtId="3" fontId="0" fillId="0" borderId="1" xfId="18" applyNumberFormat="1" applyFont="1" applyBorder="1">
      <alignment/>
      <protection/>
    </xf>
    <xf numFmtId="0" fontId="4" fillId="0" borderId="0" xfId="18" applyFont="1">
      <alignment/>
      <protection/>
    </xf>
    <xf numFmtId="3" fontId="0" fillId="0" borderId="0" xfId="18" applyNumberFormat="1" applyFont="1" applyBorder="1">
      <alignment/>
      <protection/>
    </xf>
    <xf numFmtId="3" fontId="0" fillId="0" borderId="3" xfId="18" applyNumberFormat="1" applyFont="1" applyBorder="1">
      <alignment/>
      <protection/>
    </xf>
    <xf numFmtId="0" fontId="7" fillId="0" borderId="0" xfId="21" applyFont="1">
      <alignment/>
      <protection/>
    </xf>
    <xf numFmtId="0" fontId="2" fillId="0" borderId="0" xfId="21" applyFont="1">
      <alignment/>
      <protection/>
    </xf>
    <xf numFmtId="14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1" fontId="8" fillId="0" borderId="0" xfId="21" applyNumberFormat="1" applyFont="1" applyAlignment="1">
      <alignment horizontal="right"/>
      <protection/>
    </xf>
    <xf numFmtId="0" fontId="0" fillId="0" borderId="1" xfId="21" applyFont="1" applyBorder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Border="1">
      <alignment/>
      <protection/>
    </xf>
    <xf numFmtId="3" fontId="2" fillId="0" borderId="0" xfId="21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18" applyNumberFormat="1" applyFont="1">
      <alignment/>
      <protection/>
    </xf>
    <xf numFmtId="178" fontId="0" fillId="0" borderId="0" xfId="18" applyNumberFormat="1" applyFont="1">
      <alignment/>
      <protection/>
    </xf>
    <xf numFmtId="173" fontId="0" fillId="0" borderId="0" xfId="18" applyNumberFormat="1" applyFont="1">
      <alignment/>
      <protection/>
    </xf>
    <xf numFmtId="3" fontId="0" fillId="0" borderId="0" xfId="21" applyNumberFormat="1" applyFont="1">
      <alignment/>
      <protection/>
    </xf>
    <xf numFmtId="178" fontId="0" fillId="0" borderId="0" xfId="21" applyNumberFormat="1" applyFont="1">
      <alignment/>
      <protection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19" applyFont="1">
      <alignment/>
      <protection/>
    </xf>
    <xf numFmtId="1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19" applyFont="1" applyFill="1">
      <alignment/>
      <protection/>
    </xf>
    <xf numFmtId="1" fontId="8" fillId="0" borderId="0" xfId="0" applyNumberFormat="1" applyFont="1" applyAlignment="1">
      <alignment/>
    </xf>
    <xf numFmtId="1" fontId="7" fillId="0" borderId="0" xfId="19" applyNumberFormat="1" applyFont="1" applyBorder="1">
      <alignment/>
      <protection/>
    </xf>
    <xf numFmtId="1" fontId="8" fillId="0" borderId="0" xfId="19" applyNumberFormat="1" applyFont="1" applyBorder="1">
      <alignment/>
      <protection/>
    </xf>
    <xf numFmtId="1" fontId="9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1" fontId="8" fillId="0" borderId="0" xfId="19" applyNumberFormat="1" applyFont="1" applyBorder="1" applyAlignment="1">
      <alignment horizontal="left"/>
      <protection/>
    </xf>
    <xf numFmtId="1" fontId="8" fillId="0" borderId="0" xfId="19" applyNumberFormat="1" applyFont="1" applyBorder="1" applyAlignment="1" quotePrefix="1">
      <alignment horizontal="right"/>
      <protection/>
    </xf>
    <xf numFmtId="0" fontId="8" fillId="0" borderId="0" xfId="19" applyFont="1" applyBorder="1">
      <alignment/>
      <protection/>
    </xf>
    <xf numFmtId="0" fontId="8" fillId="0" borderId="0" xfId="19" applyFont="1" applyFill="1" applyBorder="1" applyAlignment="1">
      <alignment horizontal="right"/>
      <protection/>
    </xf>
    <xf numFmtId="0" fontId="8" fillId="0" borderId="0" xfId="19" applyFont="1" applyFill="1" applyBorder="1">
      <alignment/>
      <protection/>
    </xf>
    <xf numFmtId="1" fontId="0" fillId="0" borderId="0" xfId="19" applyNumberFormat="1" applyFont="1" applyFill="1" applyBorder="1" applyAlignment="1">
      <alignment horizontal="right"/>
      <protection/>
    </xf>
    <xf numFmtId="1" fontId="0" fillId="0" borderId="0" xfId="19" applyNumberFormat="1" applyFont="1" applyBorder="1">
      <alignment/>
      <protection/>
    </xf>
    <xf numFmtId="1" fontId="0" fillId="0" borderId="1" xfId="19" applyNumberFormat="1" applyFont="1" applyFill="1" applyBorder="1">
      <alignment/>
      <protection/>
    </xf>
    <xf numFmtId="1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1" fontId="0" fillId="0" borderId="1" xfId="19" applyNumberFormat="1" applyFont="1" applyBorder="1">
      <alignment/>
      <protection/>
    </xf>
    <xf numFmtId="0" fontId="0" fillId="0" borderId="1" xfId="19" applyFont="1" applyBorder="1">
      <alignment/>
      <protection/>
    </xf>
    <xf numFmtId="1" fontId="0" fillId="0" borderId="0" xfId="19" applyNumberFormat="1" applyFont="1" applyFill="1" applyBorder="1" applyAlignment="1">
      <alignment horizontal="center"/>
      <protection/>
    </xf>
    <xf numFmtId="1" fontId="0" fillId="0" borderId="1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>
      <alignment/>
      <protection/>
    </xf>
    <xf numFmtId="1" fontId="8" fillId="0" borderId="0" xfId="19" applyNumberFormat="1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1" fontId="0" fillId="0" borderId="0" xfId="19" applyNumberFormat="1" applyFont="1">
      <alignment/>
      <protection/>
    </xf>
    <xf numFmtId="14" fontId="8" fillId="0" borderId="0" xfId="20" applyNumberFormat="1" applyFont="1">
      <alignment/>
      <protection/>
    </xf>
    <xf numFmtId="1" fontId="0" fillId="0" borderId="0" xfId="20" applyNumberFormat="1" applyFont="1">
      <alignment/>
      <protection/>
    </xf>
    <xf numFmtId="1" fontId="0" fillId="0" borderId="1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1" fontId="0" fillId="0" borderId="0" xfId="20" applyNumberFormat="1" applyFont="1" applyBorder="1">
      <alignment/>
      <protection/>
    </xf>
    <xf numFmtId="0" fontId="0" fillId="0" borderId="0" xfId="20" applyFont="1" applyFill="1" applyBorder="1">
      <alignment/>
      <protection/>
    </xf>
    <xf numFmtId="1" fontId="0" fillId="0" borderId="0" xfId="20" applyNumberFormat="1" applyFont="1" applyFill="1" applyBorder="1">
      <alignment/>
      <protection/>
    </xf>
    <xf numFmtId="0" fontId="0" fillId="0" borderId="2" xfId="20" applyFont="1" applyBorder="1">
      <alignment/>
      <protection/>
    </xf>
    <xf numFmtId="1" fontId="0" fillId="0" borderId="2" xfId="20" applyNumberFormat="1" applyFont="1" applyBorder="1">
      <alignment/>
      <protection/>
    </xf>
    <xf numFmtId="1" fontId="0" fillId="0" borderId="5" xfId="20" applyNumberFormat="1" applyFont="1" applyBorder="1">
      <alignment/>
      <protection/>
    </xf>
    <xf numFmtId="1" fontId="0" fillId="0" borderId="0" xfId="20" applyNumberFormat="1" applyFont="1" applyBorder="1" applyAlignment="1" quotePrefix="1">
      <alignment horizontal="right"/>
      <protection/>
    </xf>
    <xf numFmtId="1" fontId="0" fillId="0" borderId="4" xfId="20" applyNumberFormat="1" applyFont="1" applyBorder="1">
      <alignment/>
      <protection/>
    </xf>
    <xf numFmtId="0" fontId="0" fillId="0" borderId="6" xfId="20" applyFont="1" applyBorder="1">
      <alignment/>
      <protection/>
    </xf>
    <xf numFmtId="1" fontId="0" fillId="0" borderId="6" xfId="20" applyNumberFormat="1" applyFont="1" applyBorder="1">
      <alignment/>
      <protection/>
    </xf>
    <xf numFmtId="9" fontId="0" fillId="0" borderId="0" xfId="20" applyNumberFormat="1" applyFont="1">
      <alignment/>
      <protection/>
    </xf>
    <xf numFmtId="9" fontId="0" fillId="0" borderId="0" xfId="22" applyFont="1" applyAlignment="1">
      <alignment/>
    </xf>
    <xf numFmtId="0" fontId="8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quotePrefix="1">
      <alignment/>
      <protection/>
    </xf>
    <xf numFmtId="0" fontId="8" fillId="0" borderId="0" xfId="0" applyFont="1" applyFill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 quotePrefix="1">
      <alignment horizontal="center"/>
    </xf>
    <xf numFmtId="1" fontId="8" fillId="0" borderId="0" xfId="19" applyNumberFormat="1" applyFont="1" applyBorder="1" applyAlignment="1">
      <alignment horizontal="center"/>
      <protection/>
    </xf>
    <xf numFmtId="1" fontId="8" fillId="0" borderId="0" xfId="19" applyNumberFormat="1" applyFont="1" applyBorder="1" applyAlignment="1" quotePrefix="1">
      <alignment horizontal="center"/>
      <protection/>
    </xf>
    <xf numFmtId="0" fontId="8" fillId="2" borderId="0" xfId="20" applyFont="1" applyFill="1">
      <alignment/>
      <protection/>
    </xf>
  </cellXfs>
  <cellStyles count="12">
    <cellStyle name="Normal" xfId="0"/>
    <cellStyle name="Followed Hyperlink" xfId="15"/>
    <cellStyle name="Comma" xfId="16"/>
    <cellStyle name="Hyperlink" xfId="17"/>
    <cellStyle name="Normaali_rahoituslaskelma q1 2004 v3 muutettu mauri 1000" xfId="18"/>
    <cellStyle name="Normaali_segmenttitaulukko 1q04 vs 1q03" xfId="19"/>
    <cellStyle name="Normaali_tp tiedote 1Q 2004 v31" xfId="20"/>
    <cellStyle name="Normaali_vastuuraportti q1 2004" xfId="21"/>
    <cellStyle name="Percent" xfId="22"/>
    <cellStyle name="Comma [0]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4">
      <selection activeCell="H8" sqref="H8:H9"/>
    </sheetView>
  </sheetViews>
  <sheetFormatPr defaultColWidth="9.140625" defaultRowHeight="12.75"/>
  <sheetData>
    <row r="1" ht="12.75">
      <c r="A1" s="41" t="s">
        <v>155</v>
      </c>
    </row>
    <row r="2" ht="12.75">
      <c r="A2" s="41" t="s">
        <v>204</v>
      </c>
    </row>
    <row r="3" ht="12.75">
      <c r="A3" s="41"/>
    </row>
    <row r="4" ht="12.75">
      <c r="A4" s="41" t="s">
        <v>203</v>
      </c>
    </row>
    <row r="6" spans="1:2" ht="12.75">
      <c r="A6" s="114"/>
      <c r="B6" s="41"/>
    </row>
    <row r="7" spans="1:2" ht="12.75">
      <c r="A7" s="41" t="s">
        <v>205</v>
      </c>
      <c r="B7" s="41"/>
    </row>
    <row r="8" spans="1:2" ht="12.75">
      <c r="A8" s="41" t="s">
        <v>202</v>
      </c>
      <c r="B8" s="41"/>
    </row>
    <row r="9" spans="1:2" ht="12.75">
      <c r="A9" s="41" t="s">
        <v>197</v>
      </c>
      <c r="B9" s="41"/>
    </row>
    <row r="10" spans="1:2" ht="12.75">
      <c r="A10" s="41" t="s">
        <v>198</v>
      </c>
      <c r="B10" s="41"/>
    </row>
    <row r="11" spans="1:2" ht="12.75">
      <c r="A11" s="41" t="s">
        <v>199</v>
      </c>
      <c r="B11" s="41"/>
    </row>
    <row r="12" spans="1:2" ht="12.75">
      <c r="A12" s="41" t="s">
        <v>200</v>
      </c>
      <c r="B12" s="41"/>
    </row>
    <row r="13" spans="1:2" ht="12.75">
      <c r="A13" s="41" t="s">
        <v>201</v>
      </c>
      <c r="B13" s="4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40" sqref="A40"/>
    </sheetView>
  </sheetViews>
  <sheetFormatPr defaultColWidth="9.140625" defaultRowHeight="12.75"/>
  <cols>
    <col min="1" max="1" width="38.421875" style="3" customWidth="1"/>
    <col min="2" max="6" width="11.8515625" style="3" customWidth="1"/>
    <col min="7" max="16384" width="11.421875" style="3" customWidth="1"/>
  </cols>
  <sheetData>
    <row r="1" ht="15.75">
      <c r="A1" s="2" t="s">
        <v>0</v>
      </c>
    </row>
    <row r="2" ht="15">
      <c r="A2" s="4"/>
    </row>
    <row r="3" ht="15.75">
      <c r="A3" s="2" t="s">
        <v>211</v>
      </c>
    </row>
    <row r="4" ht="15" customHeight="1">
      <c r="A4" s="119" t="s">
        <v>154</v>
      </c>
    </row>
    <row r="5" ht="15" customHeight="1">
      <c r="A5" s="3" t="s">
        <v>1</v>
      </c>
    </row>
    <row r="6" ht="15" customHeight="1"/>
    <row r="7" spans="1:6" ht="15" customHeight="1">
      <c r="A7" s="2" t="s">
        <v>2</v>
      </c>
      <c r="B7" s="6" t="s">
        <v>206</v>
      </c>
      <c r="C7" s="6" t="s">
        <v>206</v>
      </c>
      <c r="D7" s="6" t="s">
        <v>208</v>
      </c>
      <c r="E7" s="6" t="s">
        <v>208</v>
      </c>
      <c r="F7" s="6" t="s">
        <v>208</v>
      </c>
    </row>
    <row r="8" spans="1:6" ht="15" customHeight="1">
      <c r="A8" s="2"/>
      <c r="B8" s="6" t="s">
        <v>207</v>
      </c>
      <c r="C8" s="6" t="s">
        <v>207</v>
      </c>
      <c r="D8" s="6" t="s">
        <v>207</v>
      </c>
      <c r="E8" s="6" t="s">
        <v>207</v>
      </c>
      <c r="F8" s="6" t="s">
        <v>209</v>
      </c>
    </row>
    <row r="9" spans="2:6" ht="15" customHeight="1">
      <c r="B9" s="6">
        <v>2004</v>
      </c>
      <c r="C9" s="6">
        <v>2003</v>
      </c>
      <c r="D9" s="6">
        <v>2004</v>
      </c>
      <c r="E9" s="6">
        <v>2003</v>
      </c>
      <c r="F9" s="6">
        <v>2003</v>
      </c>
    </row>
    <row r="10" ht="15" customHeight="1"/>
    <row r="11" spans="1:6" ht="15" customHeight="1">
      <c r="A11" s="5" t="s">
        <v>3</v>
      </c>
      <c r="B11" s="7">
        <f>+D11-672</f>
        <v>333</v>
      </c>
      <c r="C11" s="3">
        <v>385</v>
      </c>
      <c r="D11" s="7">
        <v>1005</v>
      </c>
      <c r="E11" s="7">
        <v>1147</v>
      </c>
      <c r="F11" s="7">
        <v>1538</v>
      </c>
    </row>
    <row r="12" spans="1:6" ht="15" customHeight="1">
      <c r="A12" s="3" t="s">
        <v>4</v>
      </c>
      <c r="B12" s="7">
        <v>1</v>
      </c>
      <c r="C12" s="3">
        <v>8</v>
      </c>
      <c r="D12" s="7">
        <v>11</v>
      </c>
      <c r="E12" s="7">
        <v>21</v>
      </c>
      <c r="F12" s="7">
        <v>34</v>
      </c>
    </row>
    <row r="13" spans="1:6" ht="15" customHeight="1">
      <c r="A13" s="3" t="s">
        <v>5</v>
      </c>
      <c r="B13" s="7">
        <f>+D13+469</f>
        <v>-229</v>
      </c>
      <c r="C13" s="3">
        <v>-286</v>
      </c>
      <c r="D13" s="7">
        <v>-698</v>
      </c>
      <c r="E13" s="7">
        <v>-879</v>
      </c>
      <c r="F13" s="7">
        <v>-1187</v>
      </c>
    </row>
    <row r="14" spans="1:6" ht="15" customHeight="1">
      <c r="A14" s="3" t="s">
        <v>6</v>
      </c>
      <c r="D14" s="7"/>
      <c r="E14" s="7"/>
      <c r="F14" s="7"/>
    </row>
    <row r="15" spans="1:6" ht="15" customHeight="1">
      <c r="A15" s="3" t="s">
        <v>7</v>
      </c>
      <c r="B15" s="7">
        <f>+D15+98</f>
        <v>-49</v>
      </c>
      <c r="C15" s="3">
        <v>-67</v>
      </c>
      <c r="D15" s="7">
        <v>-147</v>
      </c>
      <c r="E15" s="7">
        <v>-198</v>
      </c>
      <c r="F15" s="7">
        <v>-273</v>
      </c>
    </row>
    <row r="16" spans="1:6" ht="15" customHeight="1">
      <c r="A16" s="3" t="s">
        <v>8</v>
      </c>
      <c r="B16" s="8">
        <v>-11</v>
      </c>
      <c r="C16" s="9">
        <v>-14</v>
      </c>
      <c r="D16" s="8">
        <v>-32</v>
      </c>
      <c r="E16" s="8">
        <v>-42</v>
      </c>
      <c r="F16" s="8">
        <v>-145</v>
      </c>
    </row>
    <row r="17" spans="1:6" ht="15" customHeight="1">
      <c r="A17" s="5" t="s">
        <v>9</v>
      </c>
      <c r="B17" s="7">
        <f>SUM(B11:B16)</f>
        <v>45</v>
      </c>
      <c r="C17" s="3">
        <f>SUM(C11:C16)</f>
        <v>26</v>
      </c>
      <c r="D17" s="7">
        <f>SUM(D11:D16)</f>
        <v>139</v>
      </c>
      <c r="E17" s="7">
        <f>SUM(E11:E16)</f>
        <v>49</v>
      </c>
      <c r="F17" s="7">
        <v>-34</v>
      </c>
    </row>
    <row r="18" spans="1:6" ht="15" customHeight="1">
      <c r="A18" s="3" t="s">
        <v>10</v>
      </c>
      <c r="D18" s="7"/>
      <c r="E18" s="7"/>
      <c r="F18" s="7"/>
    </row>
    <row r="19" spans="1:6" ht="15" customHeight="1">
      <c r="A19" s="3" t="s">
        <v>11</v>
      </c>
      <c r="B19" s="7">
        <f>+D19+1</f>
        <v>0</v>
      </c>
      <c r="C19" s="3">
        <v>1</v>
      </c>
      <c r="D19" s="7">
        <v>-1</v>
      </c>
      <c r="E19" s="7">
        <v>0</v>
      </c>
      <c r="F19" s="10" t="s">
        <v>12</v>
      </c>
    </row>
    <row r="20" spans="1:6" ht="15" customHeight="1">
      <c r="A20" s="3" t="s">
        <v>13</v>
      </c>
      <c r="B20" s="8">
        <v>-8</v>
      </c>
      <c r="C20" s="9">
        <v>-10</v>
      </c>
      <c r="D20" s="8">
        <v>-23</v>
      </c>
      <c r="E20" s="8">
        <v>-29</v>
      </c>
      <c r="F20" s="8">
        <v>-40</v>
      </c>
    </row>
    <row r="21" spans="1:6" ht="15" customHeight="1">
      <c r="A21" s="5" t="s">
        <v>14</v>
      </c>
      <c r="B21" s="7">
        <v>36</v>
      </c>
      <c r="C21" s="3">
        <f>SUM(C17:C20)</f>
        <v>17</v>
      </c>
      <c r="D21" s="7">
        <f>SUM(D17:D20)</f>
        <v>115</v>
      </c>
      <c r="E21" s="7">
        <f>SUM(E17:E20)</f>
        <v>20</v>
      </c>
      <c r="F21" s="7">
        <v>-74</v>
      </c>
    </row>
    <row r="22" spans="1:6" ht="15" customHeight="1">
      <c r="A22" s="3" t="s">
        <v>15</v>
      </c>
      <c r="B22" s="9"/>
      <c r="C22" s="9"/>
      <c r="D22" s="8"/>
      <c r="E22" s="8"/>
      <c r="F22" s="8"/>
    </row>
    <row r="23" spans="1:6" ht="15" customHeight="1">
      <c r="A23" s="5" t="s">
        <v>16</v>
      </c>
      <c r="B23" s="7">
        <f>SUM(B21:B22)</f>
        <v>36</v>
      </c>
      <c r="C23" s="3">
        <f>+C21</f>
        <v>17</v>
      </c>
      <c r="D23" s="7">
        <f>SUM(D21:D22)</f>
        <v>115</v>
      </c>
      <c r="E23" s="7">
        <v>20</v>
      </c>
      <c r="F23" s="7">
        <v>-74</v>
      </c>
    </row>
    <row r="24" spans="1:6" ht="15" customHeight="1">
      <c r="A24" s="3" t="s">
        <v>17</v>
      </c>
      <c r="B24" s="7">
        <v>-11</v>
      </c>
      <c r="C24" s="3">
        <v>-14</v>
      </c>
      <c r="D24" s="7">
        <v>-39</v>
      </c>
      <c r="E24" s="7">
        <v>13</v>
      </c>
      <c r="F24" s="7">
        <v>60</v>
      </c>
    </row>
    <row r="25" spans="1:6" ht="15" customHeight="1">
      <c r="A25" s="3" t="s">
        <v>18</v>
      </c>
      <c r="B25" s="8">
        <f>+D25+4</f>
        <v>-1</v>
      </c>
      <c r="C25" s="9">
        <v>-2</v>
      </c>
      <c r="D25" s="8">
        <v>-5</v>
      </c>
      <c r="E25" s="8">
        <v>-2</v>
      </c>
      <c r="F25" s="8">
        <v>-3</v>
      </c>
    </row>
    <row r="26" spans="1:6" ht="15" customHeight="1">
      <c r="A26" s="5" t="s">
        <v>19</v>
      </c>
      <c r="B26" s="7">
        <v>25</v>
      </c>
      <c r="C26" s="3">
        <v>2</v>
      </c>
      <c r="D26" s="7">
        <f>SUM(D23:D25)</f>
        <v>71</v>
      </c>
      <c r="E26" s="7">
        <v>30</v>
      </c>
      <c r="F26" s="7">
        <v>-17</v>
      </c>
    </row>
    <row r="27" spans="1:6" ht="15" customHeight="1">
      <c r="A27" s="5"/>
      <c r="D27" s="7"/>
      <c r="E27" s="7"/>
      <c r="F27" s="7"/>
    </row>
    <row r="28" spans="1:6" ht="15" customHeight="1">
      <c r="A28" s="2" t="s">
        <v>20</v>
      </c>
      <c r="D28" s="11" t="s">
        <v>210</v>
      </c>
      <c r="E28" s="11" t="s">
        <v>210</v>
      </c>
      <c r="F28" s="6" t="s">
        <v>21</v>
      </c>
    </row>
    <row r="29" spans="4:6" ht="15" customHeight="1">
      <c r="D29" s="6">
        <v>2004</v>
      </c>
      <c r="E29" s="6">
        <v>2003</v>
      </c>
      <c r="F29" s="6">
        <v>2003</v>
      </c>
    </row>
    <row r="30" ht="15" customHeight="1">
      <c r="A30" s="5" t="s">
        <v>22</v>
      </c>
    </row>
    <row r="31" spans="1:6" ht="15" customHeight="1">
      <c r="A31" s="3" t="s">
        <v>23</v>
      </c>
      <c r="D31" s="7">
        <v>55</v>
      </c>
      <c r="E31" s="7">
        <v>70</v>
      </c>
      <c r="F31" s="7">
        <v>64</v>
      </c>
    </row>
    <row r="32" spans="1:6" ht="15" customHeight="1">
      <c r="A32" s="3" t="s">
        <v>24</v>
      </c>
      <c r="D32" s="7">
        <v>428</v>
      </c>
      <c r="E32" s="7">
        <v>560</v>
      </c>
      <c r="F32" s="7">
        <v>460</v>
      </c>
    </row>
    <row r="33" spans="1:6" ht="15" customHeight="1">
      <c r="A33" s="3" t="s">
        <v>25</v>
      </c>
      <c r="D33" s="7">
        <v>665</v>
      </c>
      <c r="E33" s="7">
        <v>870</v>
      </c>
      <c r="F33" s="7">
        <v>856</v>
      </c>
    </row>
    <row r="34" spans="1:6" ht="15" customHeight="1">
      <c r="A34" s="3" t="s">
        <v>26</v>
      </c>
      <c r="D34" s="7">
        <v>16</v>
      </c>
      <c r="E34" s="7">
        <v>21</v>
      </c>
      <c r="F34" s="7">
        <v>20</v>
      </c>
    </row>
    <row r="35" spans="1:6" ht="15" customHeight="1">
      <c r="A35" s="3" t="s">
        <v>27</v>
      </c>
      <c r="D35" s="8">
        <v>11</v>
      </c>
      <c r="E35" s="8">
        <v>12</v>
      </c>
      <c r="F35" s="8">
        <v>12</v>
      </c>
    </row>
    <row r="36" spans="4:6" ht="15" customHeight="1">
      <c r="D36" s="7">
        <f>SUM(D31:D35)</f>
        <v>1175</v>
      </c>
      <c r="E36" s="7">
        <f>SUM(E31:E35)</f>
        <v>1533</v>
      </c>
      <c r="F36" s="7">
        <v>1412</v>
      </c>
    </row>
    <row r="37" spans="1:6" ht="15" customHeight="1">
      <c r="A37" s="5" t="s">
        <v>28</v>
      </c>
      <c r="D37" s="7"/>
      <c r="E37" s="7"/>
      <c r="F37" s="7"/>
    </row>
    <row r="38" spans="1:6" ht="15" customHeight="1">
      <c r="A38" s="3" t="s">
        <v>29</v>
      </c>
      <c r="D38" s="7">
        <v>15</v>
      </c>
      <c r="E38" s="7">
        <v>17</v>
      </c>
      <c r="F38" s="7">
        <v>16</v>
      </c>
    </row>
    <row r="39" spans="1:6" ht="15" customHeight="1">
      <c r="A39" s="3" t="s">
        <v>30</v>
      </c>
      <c r="D39" s="7">
        <v>48</v>
      </c>
      <c r="E39" s="7">
        <v>54</v>
      </c>
      <c r="F39" s="7">
        <v>82</v>
      </c>
    </row>
    <row r="40" spans="1:6" ht="15" customHeight="1">
      <c r="A40" s="3" t="s">
        <v>31</v>
      </c>
      <c r="D40" s="7">
        <v>365</v>
      </c>
      <c r="E40" s="7">
        <v>385</v>
      </c>
      <c r="F40" s="7">
        <v>353</v>
      </c>
    </row>
    <row r="41" spans="1:6" ht="15" customHeight="1">
      <c r="A41" s="3" t="s">
        <v>32</v>
      </c>
      <c r="D41" s="7">
        <v>129</v>
      </c>
      <c r="E41" s="7">
        <v>7</v>
      </c>
      <c r="F41" s="7">
        <v>6</v>
      </c>
    </row>
    <row r="42" spans="1:6" ht="15" customHeight="1">
      <c r="A42" s="3" t="s">
        <v>33</v>
      </c>
      <c r="D42" s="8">
        <v>89</v>
      </c>
      <c r="E42" s="8">
        <v>50</v>
      </c>
      <c r="F42" s="8">
        <v>61</v>
      </c>
    </row>
    <row r="43" spans="4:6" ht="15" customHeight="1">
      <c r="D43" s="12">
        <f>SUM(D38:D42)</f>
        <v>646</v>
      </c>
      <c r="E43" s="12">
        <f>SUM(E38:E42)</f>
        <v>513</v>
      </c>
      <c r="F43" s="12">
        <v>518</v>
      </c>
    </row>
    <row r="44" spans="1:6" ht="15" customHeight="1" thickBot="1">
      <c r="A44" s="5" t="s">
        <v>34</v>
      </c>
      <c r="D44" s="13">
        <f>D36+D43</f>
        <v>1821</v>
      </c>
      <c r="E44" s="13">
        <f>E36+E43</f>
        <v>2046</v>
      </c>
      <c r="F44" s="13">
        <v>1930</v>
      </c>
    </row>
    <row r="45" spans="4:6" ht="15" customHeight="1" thickTop="1">
      <c r="D45" s="7"/>
      <c r="E45" s="7"/>
      <c r="F45" s="7"/>
    </row>
    <row r="46" spans="1:6" ht="15" customHeight="1">
      <c r="A46" s="5" t="s">
        <v>35</v>
      </c>
      <c r="D46" s="7"/>
      <c r="E46" s="7"/>
      <c r="F46" s="7"/>
    </row>
    <row r="47" spans="1:6" ht="15" customHeight="1">
      <c r="A47" s="3" t="s">
        <v>36</v>
      </c>
      <c r="D47" s="7">
        <v>69</v>
      </c>
      <c r="E47" s="7">
        <v>69</v>
      </c>
      <c r="F47" s="7">
        <v>69</v>
      </c>
    </row>
    <row r="48" spans="1:6" ht="15" customHeight="1">
      <c r="A48" s="3" t="s">
        <v>37</v>
      </c>
      <c r="D48" s="7">
        <v>517</v>
      </c>
      <c r="E48" s="7">
        <v>517</v>
      </c>
      <c r="F48" s="7">
        <v>517</v>
      </c>
    </row>
    <row r="49" spans="1:6" ht="15" customHeight="1">
      <c r="A49" s="3" t="s">
        <v>38</v>
      </c>
      <c r="D49" s="7">
        <v>3</v>
      </c>
      <c r="E49" s="7">
        <v>3</v>
      </c>
      <c r="F49" s="7">
        <v>3</v>
      </c>
    </row>
    <row r="50" spans="1:6" ht="15" customHeight="1">
      <c r="A50" s="3" t="s">
        <v>39</v>
      </c>
      <c r="D50" s="7">
        <v>100</v>
      </c>
      <c r="E50" s="7">
        <v>127</v>
      </c>
      <c r="F50" s="7">
        <v>127</v>
      </c>
    </row>
    <row r="51" spans="1:6" ht="15" customHeight="1">
      <c r="A51" s="3" t="s">
        <v>19</v>
      </c>
      <c r="D51" s="8">
        <v>71</v>
      </c>
      <c r="E51" s="8">
        <v>30</v>
      </c>
      <c r="F51" s="8">
        <v>-17</v>
      </c>
    </row>
    <row r="52" spans="4:6" ht="15" customHeight="1">
      <c r="D52" s="14">
        <f>SUM(D47:D51)</f>
        <v>760</v>
      </c>
      <c r="E52" s="14">
        <f>SUM(E47:E51)</f>
        <v>746</v>
      </c>
      <c r="F52" s="14">
        <v>699</v>
      </c>
    </row>
    <row r="53" spans="1:6" ht="15" customHeight="1">
      <c r="A53" s="5" t="s">
        <v>40</v>
      </c>
      <c r="D53" s="7">
        <v>64</v>
      </c>
      <c r="E53" s="7">
        <v>76</v>
      </c>
      <c r="F53" s="7">
        <v>77</v>
      </c>
    </row>
    <row r="54" spans="1:6" ht="15" customHeight="1">
      <c r="A54" s="5" t="s">
        <v>41</v>
      </c>
      <c r="D54" s="7">
        <v>21</v>
      </c>
      <c r="E54" s="7">
        <v>44</v>
      </c>
      <c r="F54" s="7">
        <v>52</v>
      </c>
    </row>
    <row r="55" spans="1:6" ht="15" customHeight="1">
      <c r="A55" s="5" t="s">
        <v>42</v>
      </c>
      <c r="D55" s="7"/>
      <c r="E55" s="7"/>
      <c r="F55" s="7"/>
    </row>
    <row r="56" spans="1:6" ht="15" customHeight="1">
      <c r="A56" s="3" t="s">
        <v>43</v>
      </c>
      <c r="D56" s="7">
        <v>574</v>
      </c>
      <c r="E56" s="7">
        <v>710</v>
      </c>
      <c r="F56" s="7">
        <v>617</v>
      </c>
    </row>
    <row r="57" spans="1:6" ht="15" customHeight="1">
      <c r="A57" s="3" t="s">
        <v>44</v>
      </c>
      <c r="D57" s="8">
        <v>402</v>
      </c>
      <c r="E57" s="8">
        <v>470</v>
      </c>
      <c r="F57" s="8">
        <v>485</v>
      </c>
    </row>
    <row r="58" spans="4:6" ht="15" customHeight="1">
      <c r="D58" s="12">
        <f>SUM(D56:D57)</f>
        <v>976</v>
      </c>
      <c r="E58" s="12">
        <f>SUM(E56:E57)</f>
        <v>1180</v>
      </c>
      <c r="F58" s="12">
        <v>1102</v>
      </c>
    </row>
    <row r="59" spans="1:6" ht="15" customHeight="1" thickBot="1">
      <c r="A59" s="5" t="s">
        <v>45</v>
      </c>
      <c r="D59" s="15">
        <f>D52+D53+D54+D58</f>
        <v>1821</v>
      </c>
      <c r="E59" s="15">
        <f>E52+E53+E54+E58</f>
        <v>2046</v>
      </c>
      <c r="F59" s="15">
        <v>1930</v>
      </c>
    </row>
    <row r="60" spans="1:6" ht="15" customHeight="1" thickTop="1">
      <c r="A60" s="5"/>
      <c r="D60" s="14"/>
      <c r="E60" s="14"/>
      <c r="F60" s="14"/>
    </row>
    <row r="61" ht="15" customHeight="1">
      <c r="A61" s="3" t="s">
        <v>46</v>
      </c>
    </row>
    <row r="62" ht="15" customHeight="1">
      <c r="A62" s="16" t="s">
        <v>121</v>
      </c>
    </row>
  </sheetData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1">
      <selection activeCell="E3" sqref="E3"/>
    </sheetView>
  </sheetViews>
  <sheetFormatPr defaultColWidth="9.140625" defaultRowHeight="12.75"/>
  <cols>
    <col min="1" max="1" width="1.7109375" style="18" customWidth="1"/>
    <col min="2" max="2" width="57.8515625" style="18" customWidth="1"/>
    <col min="3" max="5" width="12.140625" style="18" customWidth="1"/>
    <col min="6" max="7" width="9.140625" style="18" customWidth="1"/>
    <col min="8" max="8" width="10.421875" style="18" bestFit="1" customWidth="1"/>
    <col min="9" max="16384" width="9.140625" style="18" customWidth="1"/>
  </cols>
  <sheetData>
    <row r="1" spans="1:5" ht="15" customHeight="1">
      <c r="A1" s="17" t="s">
        <v>153</v>
      </c>
      <c r="C1" s="19" t="s">
        <v>208</v>
      </c>
      <c r="D1" s="19" t="s">
        <v>208</v>
      </c>
      <c r="E1" s="19" t="s">
        <v>208</v>
      </c>
    </row>
    <row r="2" spans="1:5" ht="15" customHeight="1">
      <c r="A2" s="20" t="s">
        <v>154</v>
      </c>
      <c r="B2" s="21"/>
      <c r="C2" s="19" t="s">
        <v>207</v>
      </c>
      <c r="D2" s="19" t="s">
        <v>207</v>
      </c>
      <c r="E2" s="19" t="s">
        <v>209</v>
      </c>
    </row>
    <row r="3" spans="3:5" ht="15" customHeight="1">
      <c r="C3" s="19">
        <v>2004</v>
      </c>
      <c r="D3" s="19">
        <v>2003</v>
      </c>
      <c r="E3" s="19">
        <v>2003</v>
      </c>
    </row>
    <row r="4" spans="1:3" ht="15" customHeight="1">
      <c r="A4" s="21" t="s">
        <v>48</v>
      </c>
      <c r="C4" s="22"/>
    </row>
    <row r="5" spans="1:7" ht="15" customHeight="1">
      <c r="A5" s="18" t="s">
        <v>14</v>
      </c>
      <c r="C5" s="22">
        <v>115</v>
      </c>
      <c r="D5" s="22">
        <v>20</v>
      </c>
      <c r="E5" s="22">
        <v>-73.581</v>
      </c>
      <c r="F5" s="22"/>
      <c r="G5" s="18" t="s">
        <v>47</v>
      </c>
    </row>
    <row r="6" spans="1:6" ht="15" customHeight="1">
      <c r="A6" s="18" t="s">
        <v>49</v>
      </c>
      <c r="C6" s="22"/>
      <c r="D6" s="22"/>
      <c r="E6" s="22"/>
      <c r="F6" s="22"/>
    </row>
    <row r="7" spans="2:6" ht="15" customHeight="1">
      <c r="B7" s="18" t="s">
        <v>50</v>
      </c>
      <c r="C7" s="22">
        <v>180</v>
      </c>
      <c r="D7" s="22">
        <v>239</v>
      </c>
      <c r="E7" s="22">
        <v>418.307</v>
      </c>
      <c r="F7" s="22"/>
    </row>
    <row r="8" spans="2:7" ht="15" customHeight="1">
      <c r="B8" s="18" t="s">
        <v>51</v>
      </c>
      <c r="C8" s="22">
        <v>23</v>
      </c>
      <c r="D8" s="22">
        <v>30</v>
      </c>
      <c r="E8" s="22">
        <v>39.62</v>
      </c>
      <c r="F8" s="23"/>
      <c r="G8" s="22"/>
    </row>
    <row r="9" spans="2:7" ht="15" customHeight="1">
      <c r="B9" s="18" t="s">
        <v>159</v>
      </c>
      <c r="C9" s="22">
        <v>-19</v>
      </c>
      <c r="D9" s="22">
        <v>-18</v>
      </c>
      <c r="E9" s="22">
        <v>-5</v>
      </c>
      <c r="F9" s="23"/>
      <c r="G9" s="22"/>
    </row>
    <row r="10" spans="2:6" ht="15" customHeight="1">
      <c r="B10" s="18" t="s">
        <v>52</v>
      </c>
      <c r="C10" s="22">
        <v>-1</v>
      </c>
      <c r="D10" s="22">
        <v>-1</v>
      </c>
      <c r="E10" s="22">
        <v>-2.803</v>
      </c>
      <c r="F10" s="23"/>
    </row>
    <row r="11" spans="2:6" ht="15" customHeight="1">
      <c r="B11" s="18" t="s">
        <v>171</v>
      </c>
      <c r="C11" s="22">
        <v>-5</v>
      </c>
      <c r="D11" s="22">
        <v>0</v>
      </c>
      <c r="E11" s="22">
        <v>-1.483</v>
      </c>
      <c r="F11" s="23"/>
    </row>
    <row r="12" spans="1:6" ht="15" customHeight="1">
      <c r="A12" s="24"/>
      <c r="B12" s="24" t="s">
        <v>53</v>
      </c>
      <c r="C12" s="25">
        <v>1</v>
      </c>
      <c r="D12" s="25">
        <v>-1</v>
      </c>
      <c r="E12" s="25">
        <v>0.736</v>
      </c>
      <c r="F12" s="23"/>
    </row>
    <row r="13" spans="1:7" ht="15" customHeight="1">
      <c r="A13" s="18" t="s">
        <v>54</v>
      </c>
      <c r="C13" s="22">
        <f>SUM(C5:C12)</f>
        <v>294</v>
      </c>
      <c r="D13" s="22">
        <f>SUM(D5:D12)</f>
        <v>269</v>
      </c>
      <c r="E13" s="22">
        <f>SUM(E5:E12)</f>
        <v>375.796</v>
      </c>
      <c r="F13" s="23"/>
      <c r="G13" s="22"/>
    </row>
    <row r="14" spans="3:6" ht="15" customHeight="1">
      <c r="C14" s="22"/>
      <c r="D14" s="22"/>
      <c r="E14" s="22"/>
      <c r="F14" s="23"/>
    </row>
    <row r="15" spans="1:6" ht="15" customHeight="1">
      <c r="A15" s="24" t="s">
        <v>55</v>
      </c>
      <c r="B15" s="24"/>
      <c r="C15" s="25">
        <v>-13</v>
      </c>
      <c r="D15" s="25">
        <v>-23</v>
      </c>
      <c r="E15" s="25">
        <v>-16</v>
      </c>
      <c r="F15" s="23"/>
    </row>
    <row r="16" spans="1:7" ht="15" customHeight="1">
      <c r="A16" s="18" t="s">
        <v>56</v>
      </c>
      <c r="C16" s="22">
        <f>SUM(C13:C15)</f>
        <v>281</v>
      </c>
      <c r="D16" s="22">
        <f>SUM(D13:D15)</f>
        <v>246</v>
      </c>
      <c r="E16" s="22">
        <f>SUM(E13:E15)</f>
        <v>359.796</v>
      </c>
      <c r="F16" s="23"/>
      <c r="G16" s="22"/>
    </row>
    <row r="17" spans="3:6" ht="15" customHeight="1">
      <c r="C17" s="22"/>
      <c r="D17" s="22"/>
      <c r="E17" s="22"/>
      <c r="F17" s="23"/>
    </row>
    <row r="18" spans="1:6" ht="15" customHeight="1">
      <c r="A18" s="24" t="s">
        <v>57</v>
      </c>
      <c r="B18" s="24"/>
      <c r="C18" s="22">
        <v>-39</v>
      </c>
      <c r="D18" s="22">
        <v>-36</v>
      </c>
      <c r="E18" s="22">
        <v>-39.86</v>
      </c>
      <c r="F18" s="23"/>
    </row>
    <row r="19" spans="1:6" ht="15" customHeight="1">
      <c r="A19" s="24" t="s">
        <v>58</v>
      </c>
      <c r="B19" s="24"/>
      <c r="C19" s="25">
        <v>-11</v>
      </c>
      <c r="D19" s="25">
        <v>-36</v>
      </c>
      <c r="E19" s="25">
        <v>-14.585</v>
      </c>
      <c r="F19" s="23"/>
    </row>
    <row r="20" spans="1:7" ht="15" customHeight="1">
      <c r="A20" s="18" t="s">
        <v>48</v>
      </c>
      <c r="C20" s="22">
        <f>SUM(C16:C19)</f>
        <v>231</v>
      </c>
      <c r="D20" s="22">
        <f>SUM(D16:D19)</f>
        <v>174</v>
      </c>
      <c r="E20" s="22">
        <v>305.231</v>
      </c>
      <c r="F20" s="23"/>
      <c r="G20" s="22"/>
    </row>
    <row r="21" spans="3:6" ht="15" customHeight="1">
      <c r="C21" s="22"/>
      <c r="D21" s="22"/>
      <c r="E21" s="22"/>
      <c r="F21" s="23"/>
    </row>
    <row r="22" spans="1:8" ht="15" customHeight="1">
      <c r="A22" s="21" t="s">
        <v>59</v>
      </c>
      <c r="C22" s="22"/>
      <c r="D22" s="22"/>
      <c r="E22" s="22" t="s">
        <v>47</v>
      </c>
      <c r="F22" s="23"/>
      <c r="G22" s="18" t="s">
        <v>47</v>
      </c>
      <c r="H22" s="22"/>
    </row>
    <row r="23" spans="1:8" ht="15" customHeight="1">
      <c r="A23" s="18" t="s">
        <v>60</v>
      </c>
      <c r="C23" s="22">
        <v>-116</v>
      </c>
      <c r="D23" s="22">
        <v>-131</v>
      </c>
      <c r="E23" s="22">
        <v>-194</v>
      </c>
      <c r="F23" s="23"/>
      <c r="H23" s="22"/>
    </row>
    <row r="24" spans="1:8" ht="15" customHeight="1">
      <c r="A24" s="18" t="s">
        <v>61</v>
      </c>
      <c r="C24" s="22">
        <v>32</v>
      </c>
      <c r="D24" s="22">
        <v>1</v>
      </c>
      <c r="E24" s="22">
        <v>5.032</v>
      </c>
      <c r="F24" s="23"/>
      <c r="H24" s="22"/>
    </row>
    <row r="25" spans="1:6" ht="15" customHeight="1">
      <c r="A25" s="18" t="s">
        <v>62</v>
      </c>
      <c r="C25" s="22">
        <v>-8</v>
      </c>
      <c r="D25" s="22">
        <v>-24</v>
      </c>
      <c r="E25" s="22">
        <f>-26.925-0.7</f>
        <v>-27.625</v>
      </c>
      <c r="F25" s="23"/>
    </row>
    <row r="26" spans="1:8" ht="15" customHeight="1">
      <c r="A26" s="18" t="s">
        <v>63</v>
      </c>
      <c r="C26" s="22">
        <v>11</v>
      </c>
      <c r="D26" s="22">
        <v>16</v>
      </c>
      <c r="E26" s="22">
        <f>15.174+0.5</f>
        <v>15.674</v>
      </c>
      <c r="F26" s="23"/>
      <c r="H26" s="22"/>
    </row>
    <row r="27" spans="1:6" ht="15" customHeight="1">
      <c r="A27" s="24" t="s">
        <v>64</v>
      </c>
      <c r="C27" s="25">
        <v>1</v>
      </c>
      <c r="D27" s="25">
        <v>0</v>
      </c>
      <c r="E27" s="25">
        <v>1</v>
      </c>
      <c r="F27" s="23"/>
    </row>
    <row r="28" spans="1:7" ht="15" customHeight="1">
      <c r="A28" s="18" t="s">
        <v>59</v>
      </c>
      <c r="C28" s="22">
        <f>SUM(C23:C27)</f>
        <v>-80</v>
      </c>
      <c r="D28" s="22">
        <f>SUM(D23:D27)</f>
        <v>-138</v>
      </c>
      <c r="E28" s="22">
        <f>SUM(E23:E27)</f>
        <v>-199.91899999999998</v>
      </c>
      <c r="F28" s="23"/>
      <c r="G28" s="22"/>
    </row>
    <row r="29" spans="3:6" ht="15" customHeight="1">
      <c r="C29" s="22"/>
      <c r="D29" s="22"/>
      <c r="E29" s="22"/>
      <c r="F29" s="23"/>
    </row>
    <row r="30" spans="1:6" ht="15" customHeight="1">
      <c r="A30" s="21" t="s">
        <v>65</v>
      </c>
      <c r="C30" s="22">
        <f>C20+C28</f>
        <v>151</v>
      </c>
      <c r="D30" s="22">
        <f>D20+D28</f>
        <v>36</v>
      </c>
      <c r="E30" s="22">
        <v>105</v>
      </c>
      <c r="F30" s="23"/>
    </row>
    <row r="31" spans="3:6" ht="15" customHeight="1">
      <c r="C31" s="22"/>
      <c r="D31" s="22"/>
      <c r="E31" s="22"/>
      <c r="F31" s="23"/>
    </row>
    <row r="32" spans="1:6" ht="15" customHeight="1">
      <c r="A32" s="21" t="s">
        <v>66</v>
      </c>
      <c r="C32" s="22"/>
      <c r="D32" s="22"/>
      <c r="E32" s="22"/>
      <c r="F32" s="26"/>
    </row>
    <row r="33" spans="1:6" ht="15" customHeight="1">
      <c r="A33" s="18" t="s">
        <v>67</v>
      </c>
      <c r="C33" s="22">
        <v>25</v>
      </c>
      <c r="D33" s="22">
        <v>8</v>
      </c>
      <c r="E33" s="22">
        <v>-17</v>
      </c>
      <c r="F33" s="26"/>
    </row>
    <row r="34" spans="1:6" ht="15" customHeight="1">
      <c r="A34" s="18" t="s">
        <v>68</v>
      </c>
      <c r="C34" s="22">
        <v>0</v>
      </c>
      <c r="D34" s="22">
        <v>3</v>
      </c>
      <c r="E34" s="22">
        <v>-96.517</v>
      </c>
      <c r="F34" s="26"/>
    </row>
    <row r="35" spans="1:6" ht="15" customHeight="1">
      <c r="A35" s="18" t="s">
        <v>172</v>
      </c>
      <c r="C35" s="22">
        <v>-16</v>
      </c>
      <c r="D35" s="22">
        <v>-55</v>
      </c>
      <c r="E35" s="22">
        <v>11.958</v>
      </c>
      <c r="F35" s="26"/>
    </row>
    <row r="36" spans="1:6" ht="15" customHeight="1">
      <c r="A36" s="24" t="s">
        <v>69</v>
      </c>
      <c r="C36" s="25">
        <v>-10</v>
      </c>
      <c r="D36" s="25">
        <v>-1</v>
      </c>
      <c r="E36" s="25">
        <v>-1.841</v>
      </c>
      <c r="F36" s="26"/>
    </row>
    <row r="37" spans="1:6" ht="15" customHeight="1">
      <c r="A37" s="18" t="s">
        <v>66</v>
      </c>
      <c r="C37" s="22">
        <f>SUM(C33:C36)</f>
        <v>-1</v>
      </c>
      <c r="D37" s="22">
        <f>SUM(D33:D36)</f>
        <v>-45</v>
      </c>
      <c r="E37" s="22">
        <v>-104.014</v>
      </c>
      <c r="F37" s="26"/>
    </row>
    <row r="38" spans="3:6" ht="15" customHeight="1">
      <c r="C38" s="22"/>
      <c r="D38" s="22"/>
      <c r="E38" s="22"/>
      <c r="F38" s="23"/>
    </row>
    <row r="39" spans="1:6" ht="15" customHeight="1">
      <c r="A39" s="18" t="s">
        <v>70</v>
      </c>
      <c r="C39" s="22">
        <f>+C30+C37</f>
        <v>150</v>
      </c>
      <c r="D39" s="22">
        <v>-9</v>
      </c>
      <c r="E39" s="22">
        <v>1</v>
      </c>
      <c r="F39" s="23"/>
    </row>
    <row r="40" spans="1:6" ht="15" customHeight="1">
      <c r="A40" s="24" t="s">
        <v>71</v>
      </c>
      <c r="C40" s="27">
        <v>67</v>
      </c>
      <c r="D40" s="27">
        <v>66</v>
      </c>
      <c r="E40" s="27">
        <v>65.936</v>
      </c>
      <c r="F40" s="23"/>
    </row>
    <row r="41" spans="1:6" ht="15" customHeight="1" thickBot="1">
      <c r="A41" s="24" t="s">
        <v>72</v>
      </c>
      <c r="C41" s="28">
        <f>+C39+C40</f>
        <v>217</v>
      </c>
      <c r="D41" s="28">
        <v>57</v>
      </c>
      <c r="E41" s="28">
        <v>67.295</v>
      </c>
      <c r="F41" s="23"/>
    </row>
    <row r="42" spans="2:6" ht="15" customHeight="1" thickTop="1">
      <c r="B42" s="24"/>
      <c r="C42" s="27"/>
      <c r="D42" s="27"/>
      <c r="E42" s="27"/>
      <c r="F42" s="23"/>
    </row>
    <row r="43" spans="1:8" ht="15" customHeight="1">
      <c r="A43" s="18" t="s">
        <v>176</v>
      </c>
      <c r="E43" s="22"/>
      <c r="F43" s="22"/>
      <c r="G43" s="22"/>
      <c r="H43" s="23"/>
    </row>
    <row r="44" spans="1:8" ht="15" customHeight="1">
      <c r="A44" s="18" t="s">
        <v>180</v>
      </c>
      <c r="E44" s="22"/>
      <c r="F44" s="22"/>
      <c r="G44" s="22"/>
      <c r="H44" s="23"/>
    </row>
    <row r="45" spans="1:8" ht="15" customHeight="1">
      <c r="A45" s="18" t="s">
        <v>163</v>
      </c>
      <c r="E45" s="22"/>
      <c r="F45" s="22"/>
      <c r="G45" s="22"/>
      <c r="H45" s="22"/>
    </row>
    <row r="46" spans="5:8" ht="15" customHeight="1">
      <c r="E46" s="22"/>
      <c r="F46" s="22"/>
      <c r="G46" s="22"/>
      <c r="H46" s="22"/>
    </row>
    <row r="47" spans="5:8" ht="15" customHeight="1">
      <c r="E47" s="22"/>
      <c r="F47" s="22"/>
      <c r="G47" s="22"/>
      <c r="H47" s="2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spans="3:6" ht="15" customHeight="1">
      <c r="C60" s="22"/>
      <c r="D60" s="22"/>
      <c r="E60" s="22"/>
      <c r="F60" s="22"/>
    </row>
    <row r="61" spans="3:6" ht="15" customHeight="1">
      <c r="C61" s="22"/>
      <c r="D61" s="22"/>
      <c r="E61" s="22"/>
      <c r="F61" s="22"/>
    </row>
    <row r="62" spans="3:6" ht="15" customHeight="1">
      <c r="C62" s="22"/>
      <c r="D62" s="22"/>
      <c r="E62" s="22"/>
      <c r="F62" s="22"/>
    </row>
    <row r="63" spans="3:6" ht="15" customHeight="1">
      <c r="C63" s="22"/>
      <c r="D63" s="22"/>
      <c r="E63" s="22"/>
      <c r="F63" s="22"/>
    </row>
    <row r="64" spans="3:6" ht="15" customHeight="1">
      <c r="C64" s="22"/>
      <c r="D64" s="22"/>
      <c r="E64" s="22"/>
      <c r="F64" s="22"/>
    </row>
    <row r="65" spans="3:6" ht="15" customHeight="1">
      <c r="C65" s="22"/>
      <c r="D65" s="22"/>
      <c r="E65" s="22"/>
      <c r="F65" s="22"/>
    </row>
    <row r="66" spans="3:6" ht="15" customHeight="1">
      <c r="C66" s="22"/>
      <c r="D66" s="22"/>
      <c r="E66" s="22"/>
      <c r="F66" s="22"/>
    </row>
    <row r="67" spans="3:6" ht="15" customHeight="1">
      <c r="C67" s="22"/>
      <c r="D67" s="22"/>
      <c r="E67" s="22"/>
      <c r="F67" s="22"/>
    </row>
    <row r="68" spans="3:6" ht="15" customHeight="1">
      <c r="C68" s="22"/>
      <c r="D68" s="22"/>
      <c r="E68" s="22"/>
      <c r="F68" s="22"/>
    </row>
    <row r="69" spans="3:6" ht="15" customHeight="1">
      <c r="C69" s="22"/>
      <c r="D69" s="22"/>
      <c r="E69" s="22"/>
      <c r="F69" s="22"/>
    </row>
    <row r="70" spans="3:6" ht="15" customHeight="1">
      <c r="C70" s="22"/>
      <c r="D70" s="22"/>
      <c r="E70" s="22"/>
      <c r="F70" s="22"/>
    </row>
    <row r="71" spans="3:6" ht="15" customHeight="1">
      <c r="C71" s="22"/>
      <c r="D71" s="22"/>
      <c r="E71" s="22"/>
      <c r="F71" s="22"/>
    </row>
    <row r="72" spans="3:6" ht="15" customHeight="1">
      <c r="C72" s="22"/>
      <c r="D72" s="22"/>
      <c r="E72" s="22"/>
      <c r="F72" s="22"/>
    </row>
    <row r="73" spans="3:6" ht="15" customHeight="1">
      <c r="C73" s="22"/>
      <c r="D73" s="22"/>
      <c r="E73" s="22"/>
      <c r="F73" s="22"/>
    </row>
    <row r="74" spans="3:6" ht="15" customHeight="1">
      <c r="C74" s="22"/>
      <c r="D74" s="22"/>
      <c r="E74" s="22"/>
      <c r="F74" s="22"/>
    </row>
    <row r="75" spans="3:6" ht="15" customHeight="1">
      <c r="C75" s="22"/>
      <c r="D75" s="22"/>
      <c r="E75" s="22"/>
      <c r="F75" s="22"/>
    </row>
    <row r="76" spans="3:6" ht="15" customHeight="1">
      <c r="C76" s="22"/>
      <c r="D76" s="22"/>
      <c r="E76" s="22"/>
      <c r="F76" s="22"/>
    </row>
    <row r="77" spans="3:6" ht="15" customHeight="1">
      <c r="C77" s="22"/>
      <c r="D77" s="22"/>
      <c r="E77" s="22"/>
      <c r="F77" s="22"/>
    </row>
    <row r="78" spans="3:6" ht="15" customHeight="1">
      <c r="C78" s="22"/>
      <c r="D78" s="22"/>
      <c r="E78" s="22"/>
      <c r="F78" s="22"/>
    </row>
    <row r="79" spans="3:6" ht="15" customHeight="1">
      <c r="C79" s="22"/>
      <c r="D79" s="22"/>
      <c r="E79" s="22"/>
      <c r="F79" s="22"/>
    </row>
    <row r="80" spans="3:6" ht="15" customHeight="1">
      <c r="C80" s="22"/>
      <c r="D80" s="22"/>
      <c r="E80" s="22"/>
      <c r="F80" s="22"/>
    </row>
    <row r="81" spans="3:6" ht="15" customHeight="1">
      <c r="C81" s="22"/>
      <c r="D81" s="22"/>
      <c r="E81" s="22"/>
      <c r="F81" s="22"/>
    </row>
    <row r="82" spans="3:6" ht="15" customHeight="1">
      <c r="C82" s="22"/>
      <c r="D82" s="22"/>
      <c r="E82" s="22"/>
      <c r="F82" s="22"/>
    </row>
    <row r="83" spans="3:6" ht="15" customHeight="1">
      <c r="C83" s="22"/>
      <c r="D83" s="22"/>
      <c r="E83" s="22"/>
      <c r="F83" s="22"/>
    </row>
    <row r="84" spans="3:6" ht="15" customHeight="1">
      <c r="C84" s="22"/>
      <c r="D84" s="22"/>
      <c r="E84" s="22"/>
      <c r="F84" s="22"/>
    </row>
    <row r="85" spans="3:6" ht="15" customHeight="1">
      <c r="C85" s="22"/>
      <c r="D85" s="22"/>
      <c r="E85" s="22"/>
      <c r="F85" s="22"/>
    </row>
    <row r="86" spans="3:6" ht="15" customHeight="1">
      <c r="C86" s="22"/>
      <c r="D86" s="22"/>
      <c r="E86" s="22"/>
      <c r="F86" s="22"/>
    </row>
    <row r="87" spans="3:6" ht="15" customHeight="1">
      <c r="C87" s="22"/>
      <c r="D87" s="22"/>
      <c r="E87" s="22"/>
      <c r="F87" s="22"/>
    </row>
    <row r="88" spans="3:6" ht="15" customHeight="1">
      <c r="C88" s="22"/>
      <c r="D88" s="22"/>
      <c r="E88" s="22"/>
      <c r="F88" s="22"/>
    </row>
    <row r="89" spans="3:6" ht="15" customHeight="1">
      <c r="C89" s="22"/>
      <c r="D89" s="22"/>
      <c r="E89" s="22"/>
      <c r="F89" s="22"/>
    </row>
    <row r="90" spans="3:6" ht="15" customHeight="1">
      <c r="C90" s="22"/>
      <c r="D90" s="22"/>
      <c r="E90" s="22"/>
      <c r="F90" s="22"/>
    </row>
    <row r="91" spans="3:6" ht="15" customHeight="1">
      <c r="C91" s="22"/>
      <c r="D91" s="22"/>
      <c r="E91" s="22"/>
      <c r="F91" s="22"/>
    </row>
    <row r="92" spans="3:6" ht="15" customHeight="1">
      <c r="C92" s="22"/>
      <c r="D92" s="22"/>
      <c r="E92" s="22"/>
      <c r="F92" s="22"/>
    </row>
    <row r="93" spans="3:6" ht="15" customHeight="1">
      <c r="C93" s="22"/>
      <c r="D93" s="22"/>
      <c r="E93" s="22"/>
      <c r="F93" s="22"/>
    </row>
    <row r="94" spans="3:6" ht="15" customHeight="1">
      <c r="C94" s="22"/>
      <c r="D94" s="22"/>
      <c r="E94" s="22"/>
      <c r="F94" s="22"/>
    </row>
    <row r="95" spans="3:6" ht="15" customHeight="1">
      <c r="C95" s="22"/>
      <c r="D95" s="22"/>
      <c r="E95" s="22"/>
      <c r="F95" s="22"/>
    </row>
    <row r="96" spans="3:6" ht="15" customHeight="1">
      <c r="C96" s="22"/>
      <c r="D96" s="22"/>
      <c r="E96" s="22"/>
      <c r="F96" s="22"/>
    </row>
    <row r="97" spans="3:6" ht="15" customHeight="1">
      <c r="C97" s="22"/>
      <c r="D97" s="22"/>
      <c r="E97" s="22"/>
      <c r="F97" s="22"/>
    </row>
    <row r="98" spans="3:6" ht="15" customHeight="1">
      <c r="C98" s="22"/>
      <c r="D98" s="22"/>
      <c r="E98" s="22"/>
      <c r="F98" s="22"/>
    </row>
    <row r="99" spans="3:6" ht="15" customHeight="1">
      <c r="C99" s="22"/>
      <c r="D99" s="22"/>
      <c r="E99" s="22"/>
      <c r="F99" s="22"/>
    </row>
    <row r="100" spans="3:6" ht="15" customHeight="1">
      <c r="C100" s="22"/>
      <c r="D100" s="22"/>
      <c r="E100" s="22"/>
      <c r="F100" s="22"/>
    </row>
    <row r="101" spans="3:6" ht="15" customHeight="1">
      <c r="C101" s="22"/>
      <c r="D101" s="22"/>
      <c r="E101" s="22"/>
      <c r="F101" s="22"/>
    </row>
    <row r="102" spans="3:6" ht="15" customHeight="1">
      <c r="C102" s="22"/>
      <c r="D102" s="22"/>
      <c r="E102" s="22"/>
      <c r="F102" s="22"/>
    </row>
    <row r="103" spans="3:6" ht="15" customHeight="1">
      <c r="C103" s="22"/>
      <c r="D103" s="22"/>
      <c r="E103" s="22"/>
      <c r="F103" s="22"/>
    </row>
    <row r="104" spans="3:6" ht="15" customHeight="1">
      <c r="C104" s="22"/>
      <c r="D104" s="22"/>
      <c r="E104" s="22"/>
      <c r="F104" s="22"/>
    </row>
    <row r="105" spans="3:6" ht="15" customHeight="1">
      <c r="C105" s="22"/>
      <c r="D105" s="22"/>
      <c r="E105" s="22"/>
      <c r="F105" s="22"/>
    </row>
    <row r="106" spans="3:6" ht="15" customHeight="1">
      <c r="C106" s="22"/>
      <c r="D106" s="22"/>
      <c r="E106" s="22"/>
      <c r="F106" s="22"/>
    </row>
    <row r="107" spans="3:6" ht="15" customHeight="1">
      <c r="C107" s="22"/>
      <c r="D107" s="22"/>
      <c r="E107" s="22"/>
      <c r="F107" s="22"/>
    </row>
    <row r="108" spans="3:6" ht="15" customHeight="1">
      <c r="C108" s="22"/>
      <c r="D108" s="22"/>
      <c r="E108" s="22"/>
      <c r="F108" s="22"/>
    </row>
    <row r="109" spans="3:6" ht="15" customHeight="1">
      <c r="C109" s="22"/>
      <c r="D109" s="22"/>
      <c r="E109" s="22"/>
      <c r="F109" s="22"/>
    </row>
    <row r="110" spans="3:6" ht="15" customHeight="1">
      <c r="C110" s="22"/>
      <c r="D110" s="22"/>
      <c r="E110" s="22"/>
      <c r="F110" s="22"/>
    </row>
    <row r="111" spans="3:6" ht="15" customHeight="1">
      <c r="C111" s="22"/>
      <c r="D111" s="22"/>
      <c r="E111" s="22"/>
      <c r="F111" s="22"/>
    </row>
    <row r="112" spans="3:6" ht="15" customHeight="1">
      <c r="C112" s="22"/>
      <c r="D112" s="22"/>
      <c r="E112" s="22"/>
      <c r="F112" s="22"/>
    </row>
    <row r="113" spans="3:6" ht="15" customHeight="1">
      <c r="C113" s="22"/>
      <c r="D113" s="22"/>
      <c r="E113" s="22"/>
      <c r="F113" s="22"/>
    </row>
    <row r="114" spans="3:6" ht="15" customHeight="1">
      <c r="C114" s="22"/>
      <c r="D114" s="22"/>
      <c r="E114" s="22"/>
      <c r="F114" s="22"/>
    </row>
    <row r="115" spans="3:6" ht="15" customHeight="1">
      <c r="C115" s="22"/>
      <c r="D115" s="22"/>
      <c r="E115" s="22"/>
      <c r="F115" s="22"/>
    </row>
    <row r="116" spans="3:6" ht="15" customHeight="1">
      <c r="C116" s="22"/>
      <c r="D116" s="22"/>
      <c r="E116" s="22"/>
      <c r="F116" s="22"/>
    </row>
    <row r="117" spans="3:6" ht="15" customHeight="1">
      <c r="C117" s="22"/>
      <c r="D117" s="22"/>
      <c r="E117" s="22"/>
      <c r="F117" s="22"/>
    </row>
    <row r="118" spans="3:6" ht="15" customHeight="1">
      <c r="C118" s="22"/>
      <c r="D118" s="22"/>
      <c r="E118" s="22"/>
      <c r="F118" s="22"/>
    </row>
    <row r="119" spans="3:6" ht="15" customHeight="1">
      <c r="C119" s="22"/>
      <c r="D119" s="22"/>
      <c r="E119" s="22"/>
      <c r="F119" s="22"/>
    </row>
    <row r="120" spans="3:6" ht="15" customHeight="1">
      <c r="C120" s="22"/>
      <c r="D120" s="22"/>
      <c r="E120" s="22"/>
      <c r="F120" s="22"/>
    </row>
    <row r="121" spans="3:6" ht="15" customHeight="1">
      <c r="C121" s="22"/>
      <c r="D121" s="22"/>
      <c r="E121" s="22"/>
      <c r="F121" s="22"/>
    </row>
    <row r="122" spans="3:6" ht="15" customHeight="1">
      <c r="C122" s="22"/>
      <c r="D122" s="22"/>
      <c r="E122" s="22"/>
      <c r="F122" s="22"/>
    </row>
    <row r="123" spans="3:6" ht="15" customHeight="1">
      <c r="C123" s="22"/>
      <c r="D123" s="22"/>
      <c r="E123" s="22"/>
      <c r="F123" s="22"/>
    </row>
    <row r="124" spans="3:6" ht="15" customHeight="1">
      <c r="C124" s="22"/>
      <c r="D124" s="22"/>
      <c r="E124" s="22"/>
      <c r="F124" s="22"/>
    </row>
    <row r="125" spans="3:6" ht="15" customHeight="1">
      <c r="C125" s="22"/>
      <c r="D125" s="22"/>
      <c r="E125" s="22"/>
      <c r="F125" s="22"/>
    </row>
    <row r="126" spans="3:6" ht="15" customHeight="1">
      <c r="C126" s="22"/>
      <c r="D126" s="22"/>
      <c r="E126" s="22"/>
      <c r="F126" s="22"/>
    </row>
    <row r="127" spans="3:6" ht="15" customHeight="1">
      <c r="C127" s="22"/>
      <c r="D127" s="22"/>
      <c r="E127" s="22"/>
      <c r="F127" s="22"/>
    </row>
    <row r="128" spans="3:6" ht="15" customHeight="1">
      <c r="C128" s="22"/>
      <c r="D128" s="22"/>
      <c r="E128" s="22"/>
      <c r="F128" s="22"/>
    </row>
    <row r="129" spans="3:6" ht="15" customHeight="1">
      <c r="C129" s="22"/>
      <c r="D129" s="22"/>
      <c r="E129" s="22"/>
      <c r="F129" s="22"/>
    </row>
    <row r="130" spans="3:6" ht="15" customHeight="1">
      <c r="C130" s="22"/>
      <c r="D130" s="22"/>
      <c r="E130" s="22"/>
      <c r="F130" s="22"/>
    </row>
    <row r="131" spans="3:6" ht="15" customHeight="1">
      <c r="C131" s="22"/>
      <c r="D131" s="22"/>
      <c r="E131" s="22"/>
      <c r="F131" s="22"/>
    </row>
    <row r="132" spans="3:6" ht="15" customHeight="1">
      <c r="C132" s="22"/>
      <c r="D132" s="22"/>
      <c r="E132" s="22"/>
      <c r="F132" s="22"/>
    </row>
    <row r="133" spans="3:6" ht="15" customHeight="1">
      <c r="C133" s="22"/>
      <c r="D133" s="22"/>
      <c r="E133" s="22"/>
      <c r="F133" s="22"/>
    </row>
    <row r="134" spans="3:6" ht="15" customHeight="1">
      <c r="C134" s="22"/>
      <c r="D134" s="22"/>
      <c r="E134" s="22"/>
      <c r="F134" s="22"/>
    </row>
    <row r="135" spans="3:6" ht="15" customHeight="1">
      <c r="C135" s="22"/>
      <c r="D135" s="22"/>
      <c r="E135" s="22"/>
      <c r="F135" s="22"/>
    </row>
    <row r="136" spans="3:6" ht="15" customHeight="1">
      <c r="C136" s="22"/>
      <c r="D136" s="22"/>
      <c r="E136" s="22"/>
      <c r="F136" s="22"/>
    </row>
    <row r="137" spans="3:6" ht="15" customHeight="1">
      <c r="C137" s="22"/>
      <c r="D137" s="22"/>
      <c r="E137" s="22"/>
      <c r="F137" s="22"/>
    </row>
    <row r="138" spans="3:6" ht="15" customHeight="1">
      <c r="C138" s="22"/>
      <c r="D138" s="22"/>
      <c r="E138" s="22"/>
      <c r="F138" s="22"/>
    </row>
    <row r="139" spans="3:6" ht="15" customHeight="1">
      <c r="C139" s="22"/>
      <c r="D139" s="22"/>
      <c r="E139" s="22"/>
      <c r="F139" s="22"/>
    </row>
    <row r="140" spans="3:6" ht="15" customHeight="1">
      <c r="C140" s="22"/>
      <c r="D140" s="22"/>
      <c r="E140" s="22"/>
      <c r="F140" s="22"/>
    </row>
    <row r="141" spans="3:6" ht="15" customHeight="1">
      <c r="C141" s="22"/>
      <c r="D141" s="22"/>
      <c r="E141" s="22"/>
      <c r="F141" s="22"/>
    </row>
    <row r="142" spans="3:6" ht="15" customHeight="1">
      <c r="C142" s="22"/>
      <c r="D142" s="22"/>
      <c r="E142" s="22"/>
      <c r="F142" s="22"/>
    </row>
    <row r="143" spans="3:6" ht="15" customHeight="1">
      <c r="C143" s="22"/>
      <c r="D143" s="22"/>
      <c r="E143" s="22"/>
      <c r="F143" s="22"/>
    </row>
    <row r="144" spans="3:6" ht="15" customHeight="1">
      <c r="C144" s="22"/>
      <c r="D144" s="22"/>
      <c r="E144" s="22"/>
      <c r="F144" s="22"/>
    </row>
    <row r="145" spans="3:6" ht="15" customHeight="1">
      <c r="C145" s="22"/>
      <c r="D145" s="22"/>
      <c r="E145" s="22"/>
      <c r="F145" s="22"/>
    </row>
    <row r="146" spans="3:6" ht="15" customHeight="1">
      <c r="C146" s="22"/>
      <c r="D146" s="22"/>
      <c r="E146" s="22"/>
      <c r="F146" s="22"/>
    </row>
    <row r="147" spans="3:6" ht="15" customHeight="1">
      <c r="C147" s="22"/>
      <c r="D147" s="22"/>
      <c r="E147" s="22"/>
      <c r="F147" s="22"/>
    </row>
    <row r="148" spans="3:6" ht="15" customHeight="1">
      <c r="C148" s="22"/>
      <c r="D148" s="22"/>
      <c r="E148" s="22"/>
      <c r="F148" s="22"/>
    </row>
    <row r="149" spans="3:6" ht="15" customHeight="1">
      <c r="C149" s="22"/>
      <c r="D149" s="22"/>
      <c r="E149" s="22"/>
      <c r="F149" s="22"/>
    </row>
    <row r="150" spans="3:6" ht="15" customHeight="1">
      <c r="C150" s="22"/>
      <c r="D150" s="22"/>
      <c r="E150" s="22"/>
      <c r="F150" s="22"/>
    </row>
    <row r="151" spans="3:6" ht="15" customHeight="1">
      <c r="C151" s="22"/>
      <c r="D151" s="22"/>
      <c r="E151" s="22"/>
      <c r="F151" s="22"/>
    </row>
    <row r="152" spans="3:6" ht="15" customHeight="1">
      <c r="C152" s="22"/>
      <c r="D152" s="22"/>
      <c r="E152" s="22"/>
      <c r="F152" s="22"/>
    </row>
    <row r="153" spans="3:6" ht="15" customHeight="1">
      <c r="C153" s="22"/>
      <c r="D153" s="22"/>
      <c r="E153" s="22"/>
      <c r="F153" s="22"/>
    </row>
    <row r="154" spans="3:6" ht="15" customHeight="1">
      <c r="C154" s="22"/>
      <c r="D154" s="22"/>
      <c r="E154" s="22"/>
      <c r="F154" s="22"/>
    </row>
    <row r="155" spans="3:6" ht="15" customHeight="1">
      <c r="C155" s="22"/>
      <c r="D155" s="22"/>
      <c r="E155" s="22"/>
      <c r="F155" s="22"/>
    </row>
    <row r="156" spans="3:6" ht="15" customHeight="1">
      <c r="C156" s="22"/>
      <c r="D156" s="22"/>
      <c r="E156" s="22"/>
      <c r="F156" s="22"/>
    </row>
    <row r="157" spans="3:6" ht="15" customHeight="1">
      <c r="C157" s="22"/>
      <c r="D157" s="22"/>
      <c r="E157" s="22"/>
      <c r="F157" s="22"/>
    </row>
    <row r="158" spans="3:6" ht="15" customHeight="1">
      <c r="C158" s="22"/>
      <c r="D158" s="22"/>
      <c r="E158" s="22"/>
      <c r="F158" s="22"/>
    </row>
    <row r="159" spans="3:6" ht="15" customHeight="1">
      <c r="C159" s="22"/>
      <c r="D159" s="22"/>
      <c r="E159" s="22"/>
      <c r="F159" s="22"/>
    </row>
    <row r="160" spans="3:6" ht="15" customHeight="1">
      <c r="C160" s="22"/>
      <c r="D160" s="22"/>
      <c r="E160" s="22"/>
      <c r="F160" s="22"/>
    </row>
    <row r="161" spans="3:6" ht="15" customHeight="1">
      <c r="C161" s="22"/>
      <c r="D161" s="22"/>
      <c r="E161" s="22"/>
      <c r="F161" s="22"/>
    </row>
    <row r="162" spans="3:6" ht="15" customHeight="1">
      <c r="C162" s="22"/>
      <c r="D162" s="22"/>
      <c r="E162" s="22"/>
      <c r="F162" s="22"/>
    </row>
    <row r="163" spans="3:6" ht="15" customHeight="1">
      <c r="C163" s="22"/>
      <c r="D163" s="22"/>
      <c r="E163" s="22"/>
      <c r="F163" s="22"/>
    </row>
    <row r="164" spans="3:6" ht="15" customHeight="1">
      <c r="C164" s="22"/>
      <c r="D164" s="22"/>
      <c r="E164" s="22"/>
      <c r="F164" s="22"/>
    </row>
    <row r="165" spans="3:6" ht="15" customHeight="1">
      <c r="C165" s="22"/>
      <c r="D165" s="22"/>
      <c r="E165" s="22"/>
      <c r="F165" s="22"/>
    </row>
    <row r="166" spans="3:6" ht="15" customHeight="1">
      <c r="C166" s="22"/>
      <c r="D166" s="22"/>
      <c r="E166" s="22"/>
      <c r="F166" s="22"/>
    </row>
    <row r="167" spans="3:6" ht="15" customHeight="1">
      <c r="C167" s="22"/>
      <c r="D167" s="22"/>
      <c r="E167" s="22"/>
      <c r="F167" s="22"/>
    </row>
    <row r="168" spans="3:6" ht="15" customHeight="1">
      <c r="C168" s="22"/>
      <c r="D168" s="22"/>
      <c r="E168" s="22"/>
      <c r="F168" s="22"/>
    </row>
    <row r="169" spans="3:6" ht="15" customHeight="1">
      <c r="C169" s="22"/>
      <c r="D169" s="22"/>
      <c r="E169" s="22"/>
      <c r="F169" s="22"/>
    </row>
    <row r="170" spans="3:6" ht="15" customHeight="1">
      <c r="C170" s="22"/>
      <c r="D170" s="22"/>
      <c r="E170" s="22"/>
      <c r="F170" s="22"/>
    </row>
    <row r="171" spans="3:6" ht="15" customHeight="1">
      <c r="C171" s="22"/>
      <c r="D171" s="22"/>
      <c r="E171" s="22"/>
      <c r="F171" s="22"/>
    </row>
    <row r="172" spans="3:6" ht="15" customHeight="1">
      <c r="C172" s="22"/>
      <c r="D172" s="22"/>
      <c r="E172" s="22"/>
      <c r="F172" s="22"/>
    </row>
    <row r="173" spans="3:6" ht="15" customHeight="1">
      <c r="C173" s="22"/>
      <c r="D173" s="22"/>
      <c r="E173" s="22"/>
      <c r="F173" s="22"/>
    </row>
    <row r="174" spans="3:6" ht="15" customHeight="1">
      <c r="C174" s="22"/>
      <c r="D174" s="22"/>
      <c r="E174" s="22"/>
      <c r="F174" s="22"/>
    </row>
    <row r="175" spans="3:6" ht="15" customHeight="1">
      <c r="C175" s="22"/>
      <c r="D175" s="22"/>
      <c r="E175" s="22"/>
      <c r="F175" s="22"/>
    </row>
    <row r="176" spans="3:6" ht="15" customHeight="1">
      <c r="C176" s="22"/>
      <c r="D176" s="22"/>
      <c r="E176" s="22"/>
      <c r="F176" s="22"/>
    </row>
    <row r="177" spans="3:6" ht="15" customHeight="1">
      <c r="C177" s="22"/>
      <c r="D177" s="22"/>
      <c r="E177" s="22"/>
      <c r="F177" s="22"/>
    </row>
    <row r="178" spans="3:6" ht="15" customHeight="1">
      <c r="C178" s="22"/>
      <c r="D178" s="22"/>
      <c r="E178" s="22"/>
      <c r="F178" s="22"/>
    </row>
    <row r="179" spans="3:6" ht="15" customHeight="1">
      <c r="C179" s="22"/>
      <c r="D179" s="22"/>
      <c r="E179" s="22"/>
      <c r="F179" s="22"/>
    </row>
    <row r="180" spans="3:6" ht="15" customHeight="1">
      <c r="C180" s="22"/>
      <c r="D180" s="22"/>
      <c r="E180" s="22"/>
      <c r="F180" s="22"/>
    </row>
    <row r="181" spans="3:6" ht="15" customHeight="1">
      <c r="C181" s="22"/>
      <c r="D181" s="22"/>
      <c r="E181" s="22"/>
      <c r="F181" s="22"/>
    </row>
    <row r="182" spans="3:6" ht="15" customHeight="1">
      <c r="C182" s="22"/>
      <c r="D182" s="22"/>
      <c r="E182" s="22"/>
      <c r="F182" s="22"/>
    </row>
    <row r="183" spans="3:6" ht="15" customHeight="1">
      <c r="C183" s="22"/>
      <c r="D183" s="22"/>
      <c r="E183" s="22"/>
      <c r="F183" s="22"/>
    </row>
    <row r="184" spans="3:6" ht="15" customHeight="1">
      <c r="C184" s="22"/>
      <c r="D184" s="22"/>
      <c r="E184" s="22"/>
      <c r="F184" s="22"/>
    </row>
    <row r="185" spans="3:6" ht="15" customHeight="1">
      <c r="C185" s="22"/>
      <c r="D185" s="22"/>
      <c r="E185" s="22"/>
      <c r="F185" s="22"/>
    </row>
    <row r="186" spans="3:6" ht="15" customHeight="1">
      <c r="C186" s="22"/>
      <c r="D186" s="22"/>
      <c r="E186" s="22"/>
      <c r="F186" s="22"/>
    </row>
    <row r="187" spans="3:6" ht="15" customHeight="1">
      <c r="C187" s="22"/>
      <c r="D187" s="22"/>
      <c r="E187" s="22"/>
      <c r="F187" s="22"/>
    </row>
    <row r="188" spans="3:6" ht="15" customHeight="1">
      <c r="C188" s="22"/>
      <c r="D188" s="22"/>
      <c r="E188" s="22"/>
      <c r="F188" s="22"/>
    </row>
    <row r="189" spans="3:6" ht="15" customHeight="1">
      <c r="C189" s="22"/>
      <c r="D189" s="22"/>
      <c r="E189" s="22"/>
      <c r="F189" s="22"/>
    </row>
    <row r="190" spans="3:6" ht="15" customHeight="1">
      <c r="C190" s="22"/>
      <c r="D190" s="22"/>
      <c r="E190" s="22"/>
      <c r="F190" s="22"/>
    </row>
    <row r="191" spans="3:6" ht="15" customHeight="1">
      <c r="C191" s="22"/>
      <c r="D191" s="22"/>
      <c r="E191" s="22"/>
      <c r="F191" s="22"/>
    </row>
    <row r="192" spans="3:6" ht="15" customHeight="1">
      <c r="C192" s="22"/>
      <c r="D192" s="22"/>
      <c r="E192" s="22"/>
      <c r="F192" s="22"/>
    </row>
    <row r="193" spans="3:6" ht="15" customHeight="1">
      <c r="C193" s="22"/>
      <c r="D193" s="22"/>
      <c r="E193" s="22"/>
      <c r="F193" s="22"/>
    </row>
    <row r="194" spans="3:6" ht="15" customHeight="1">
      <c r="C194" s="22"/>
      <c r="D194" s="22"/>
      <c r="E194" s="22"/>
      <c r="F194" s="22"/>
    </row>
    <row r="195" spans="3:6" ht="15" customHeight="1">
      <c r="C195" s="22"/>
      <c r="D195" s="22"/>
      <c r="E195" s="22"/>
      <c r="F195" s="22"/>
    </row>
    <row r="196" spans="3:6" ht="15" customHeight="1">
      <c r="C196" s="22"/>
      <c r="D196" s="22"/>
      <c r="E196" s="22"/>
      <c r="F196" s="22"/>
    </row>
    <row r="197" spans="3:6" ht="15" customHeight="1">
      <c r="C197" s="22"/>
      <c r="D197" s="22"/>
      <c r="E197" s="22"/>
      <c r="F197" s="22"/>
    </row>
    <row r="198" spans="3:6" ht="15" customHeight="1">
      <c r="C198" s="22"/>
      <c r="D198" s="22"/>
      <c r="E198" s="22"/>
      <c r="F198" s="22"/>
    </row>
    <row r="199" spans="3:6" ht="15" customHeight="1">
      <c r="C199" s="22"/>
      <c r="D199" s="22"/>
      <c r="E199" s="22"/>
      <c r="F199" s="22"/>
    </row>
    <row r="200" spans="3:6" ht="15" customHeight="1">
      <c r="C200" s="22"/>
      <c r="D200" s="22"/>
      <c r="E200" s="22"/>
      <c r="F200" s="22"/>
    </row>
    <row r="201" spans="3:6" ht="15" customHeight="1">
      <c r="C201" s="22"/>
      <c r="D201" s="22"/>
      <c r="E201" s="22"/>
      <c r="F201" s="22"/>
    </row>
    <row r="202" spans="3:6" ht="15" customHeight="1">
      <c r="C202" s="22"/>
      <c r="D202" s="22"/>
      <c r="E202" s="22"/>
      <c r="F202" s="22"/>
    </row>
    <row r="203" spans="3:6" ht="15" customHeight="1">
      <c r="C203" s="22"/>
      <c r="D203" s="22"/>
      <c r="E203" s="22"/>
      <c r="F203" s="22"/>
    </row>
    <row r="204" spans="3:6" ht="15" customHeight="1">
      <c r="C204" s="22"/>
      <c r="D204" s="22"/>
      <c r="E204" s="22"/>
      <c r="F204" s="22"/>
    </row>
    <row r="205" spans="3:6" ht="15" customHeight="1">
      <c r="C205" s="22"/>
      <c r="D205" s="22"/>
      <c r="E205" s="22"/>
      <c r="F205" s="22"/>
    </row>
    <row r="206" spans="3:6" ht="15" customHeight="1">
      <c r="C206" s="22"/>
      <c r="D206" s="22"/>
      <c r="E206" s="22"/>
      <c r="F206" s="22"/>
    </row>
    <row r="207" spans="3:6" ht="15" customHeight="1">
      <c r="C207" s="22"/>
      <c r="D207" s="22"/>
      <c r="E207" s="22"/>
      <c r="F207" s="22"/>
    </row>
    <row r="208" spans="3:6" ht="15" customHeight="1">
      <c r="C208" s="22"/>
      <c r="D208" s="22"/>
      <c r="E208" s="22"/>
      <c r="F208" s="22"/>
    </row>
    <row r="209" spans="3:6" ht="15" customHeight="1">
      <c r="C209" s="22"/>
      <c r="D209" s="22"/>
      <c r="E209" s="22"/>
      <c r="F209" s="22"/>
    </row>
    <row r="210" spans="3:6" ht="15" customHeight="1">
      <c r="C210" s="22"/>
      <c r="D210" s="22"/>
      <c r="E210" s="22"/>
      <c r="F210" s="22"/>
    </row>
    <row r="211" spans="3:6" ht="15" customHeight="1">
      <c r="C211" s="22"/>
      <c r="D211" s="22"/>
      <c r="E211" s="22"/>
      <c r="F211" s="22"/>
    </row>
    <row r="212" spans="3:6" ht="15" customHeight="1">
      <c r="C212" s="22"/>
      <c r="D212" s="22"/>
      <c r="E212" s="22"/>
      <c r="F212" s="22"/>
    </row>
    <row r="213" spans="3:6" ht="15" customHeight="1">
      <c r="C213" s="22"/>
      <c r="D213" s="22"/>
      <c r="E213" s="22"/>
      <c r="F213" s="22"/>
    </row>
    <row r="214" spans="3:6" ht="15" customHeight="1">
      <c r="C214" s="22"/>
      <c r="D214" s="22"/>
      <c r="E214" s="22"/>
      <c r="F214" s="22"/>
    </row>
    <row r="215" spans="3:6" ht="15" customHeight="1">
      <c r="C215" s="22"/>
      <c r="D215" s="22"/>
      <c r="E215" s="22"/>
      <c r="F215" s="22"/>
    </row>
    <row r="216" spans="3:6" ht="15" customHeight="1">
      <c r="C216" s="22"/>
      <c r="D216" s="22"/>
      <c r="E216" s="22"/>
      <c r="F216" s="22"/>
    </row>
    <row r="217" spans="3:6" ht="15" customHeight="1">
      <c r="C217" s="22"/>
      <c r="D217" s="22"/>
      <c r="E217" s="22"/>
      <c r="F217" s="22"/>
    </row>
    <row r="218" spans="3:6" ht="15" customHeight="1">
      <c r="C218" s="22"/>
      <c r="D218" s="22"/>
      <c r="E218" s="22"/>
      <c r="F218" s="22"/>
    </row>
    <row r="219" spans="3:6" ht="15" customHeight="1">
      <c r="C219" s="22"/>
      <c r="D219" s="22"/>
      <c r="E219" s="22"/>
      <c r="F219" s="22"/>
    </row>
    <row r="220" spans="3:6" ht="15" customHeight="1">
      <c r="C220" s="22"/>
      <c r="D220" s="22"/>
      <c r="E220" s="22"/>
      <c r="F220" s="22"/>
    </row>
    <row r="221" spans="3:6" ht="15" customHeight="1">
      <c r="C221" s="22"/>
      <c r="D221" s="22"/>
      <c r="E221" s="22"/>
      <c r="F221" s="22"/>
    </row>
    <row r="222" spans="3:6" ht="15" customHeight="1">
      <c r="C222" s="22"/>
      <c r="D222" s="22"/>
      <c r="E222" s="22"/>
      <c r="F222" s="22"/>
    </row>
    <row r="223" spans="3:6" ht="15" customHeight="1">
      <c r="C223" s="22"/>
      <c r="D223" s="22"/>
      <c r="E223" s="22"/>
      <c r="F223" s="22"/>
    </row>
    <row r="224" spans="3:6" ht="15" customHeight="1">
      <c r="C224" s="22"/>
      <c r="D224" s="22"/>
      <c r="E224" s="22"/>
      <c r="F224" s="22"/>
    </row>
    <row r="225" spans="3:6" ht="15" customHeight="1">
      <c r="C225" s="22"/>
      <c r="D225" s="22"/>
      <c r="E225" s="22"/>
      <c r="F225" s="22"/>
    </row>
    <row r="226" spans="3:6" ht="15" customHeight="1">
      <c r="C226" s="22"/>
      <c r="D226" s="22"/>
      <c r="E226" s="22"/>
      <c r="F226" s="22"/>
    </row>
    <row r="227" spans="3:6" ht="15" customHeight="1">
      <c r="C227" s="22"/>
      <c r="D227" s="22"/>
      <c r="E227" s="22"/>
      <c r="F227" s="22"/>
    </row>
    <row r="228" spans="3:6" ht="15" customHeight="1">
      <c r="C228" s="22"/>
      <c r="D228" s="22"/>
      <c r="E228" s="22"/>
      <c r="F228" s="22"/>
    </row>
    <row r="229" spans="3:6" ht="15" customHeight="1">
      <c r="C229" s="22"/>
      <c r="D229" s="22"/>
      <c r="E229" s="22"/>
      <c r="F229" s="22"/>
    </row>
    <row r="230" spans="3:6" ht="15" customHeight="1">
      <c r="C230" s="22"/>
      <c r="D230" s="22"/>
      <c r="E230" s="22"/>
      <c r="F230" s="22"/>
    </row>
    <row r="231" spans="3:6" ht="15" customHeight="1">
      <c r="C231" s="22"/>
      <c r="D231" s="22"/>
      <c r="E231" s="22"/>
      <c r="F231" s="22"/>
    </row>
    <row r="232" spans="3:6" ht="15" customHeight="1">
      <c r="C232" s="22"/>
      <c r="D232" s="22"/>
      <c r="E232" s="22"/>
      <c r="F232" s="22"/>
    </row>
    <row r="233" spans="3:6" ht="15" customHeight="1">
      <c r="C233" s="22"/>
      <c r="D233" s="22"/>
      <c r="E233" s="22"/>
      <c r="F233" s="22"/>
    </row>
    <row r="234" spans="3:6" ht="15" customHeight="1">
      <c r="C234" s="22"/>
      <c r="D234" s="22"/>
      <c r="E234" s="22"/>
      <c r="F234" s="22"/>
    </row>
    <row r="235" spans="3:6" ht="15" customHeight="1">
      <c r="C235" s="22"/>
      <c r="D235" s="22"/>
      <c r="E235" s="22"/>
      <c r="F235" s="22"/>
    </row>
    <row r="236" spans="3:6" ht="15" customHeight="1">
      <c r="C236" s="22"/>
      <c r="D236" s="22"/>
      <c r="E236" s="22"/>
      <c r="F236" s="22"/>
    </row>
    <row r="237" spans="3:6" ht="15" customHeight="1">
      <c r="C237" s="22"/>
      <c r="D237" s="22"/>
      <c r="E237" s="22"/>
      <c r="F237" s="22"/>
    </row>
    <row r="238" spans="3:6" ht="15" customHeight="1">
      <c r="C238" s="22"/>
      <c r="D238" s="22"/>
      <c r="E238" s="22"/>
      <c r="F238" s="22"/>
    </row>
    <row r="239" spans="3:6" ht="15" customHeight="1">
      <c r="C239" s="22"/>
      <c r="D239" s="22"/>
      <c r="E239" s="22"/>
      <c r="F239" s="22"/>
    </row>
    <row r="240" spans="3:6" ht="15" customHeight="1">
      <c r="C240" s="22"/>
      <c r="D240" s="22"/>
      <c r="E240" s="22"/>
      <c r="F240" s="22"/>
    </row>
    <row r="241" spans="3:6" ht="15" customHeight="1">
      <c r="C241" s="22"/>
      <c r="D241" s="22"/>
      <c r="E241" s="22"/>
      <c r="F241" s="22"/>
    </row>
    <row r="242" spans="3:6" ht="15" customHeight="1">
      <c r="C242" s="22"/>
      <c r="D242" s="22"/>
      <c r="E242" s="22"/>
      <c r="F242" s="22"/>
    </row>
    <row r="243" spans="3:6" ht="15" customHeight="1">
      <c r="C243" s="22"/>
      <c r="D243" s="22"/>
      <c r="E243" s="22"/>
      <c r="F243" s="22"/>
    </row>
    <row r="244" spans="3:6" ht="15" customHeight="1">
      <c r="C244" s="22"/>
      <c r="D244" s="22"/>
      <c r="E244" s="22"/>
      <c r="F244" s="22"/>
    </row>
    <row r="245" spans="3:6" ht="15" customHeight="1">
      <c r="C245" s="22"/>
      <c r="D245" s="22"/>
      <c r="E245" s="22"/>
      <c r="F245" s="22"/>
    </row>
    <row r="246" spans="3:6" ht="15" customHeight="1">
      <c r="C246" s="22"/>
      <c r="D246" s="22"/>
      <c r="E246" s="22"/>
      <c r="F246" s="22"/>
    </row>
    <row r="247" spans="3:6" ht="15" customHeight="1">
      <c r="C247" s="22"/>
      <c r="D247" s="22"/>
      <c r="E247" s="22"/>
      <c r="F247" s="22"/>
    </row>
    <row r="248" spans="3:6" ht="15" customHeight="1">
      <c r="C248" s="22"/>
      <c r="D248" s="22"/>
      <c r="E248" s="22"/>
      <c r="F248" s="22"/>
    </row>
    <row r="249" spans="3:6" ht="15" customHeight="1">
      <c r="C249" s="22"/>
      <c r="D249" s="22"/>
      <c r="E249" s="22"/>
      <c r="F249" s="22"/>
    </row>
    <row r="250" spans="3:6" ht="15" customHeight="1">
      <c r="C250" s="22"/>
      <c r="D250" s="22"/>
      <c r="E250" s="22"/>
      <c r="F250" s="22"/>
    </row>
    <row r="251" spans="3:6" ht="15" customHeight="1">
      <c r="C251" s="22"/>
      <c r="D251" s="22"/>
      <c r="E251" s="22"/>
      <c r="F251" s="22"/>
    </row>
    <row r="252" spans="3:6" ht="15" customHeight="1">
      <c r="C252" s="22"/>
      <c r="D252" s="22"/>
      <c r="E252" s="22"/>
      <c r="F252" s="22"/>
    </row>
    <row r="253" spans="3:6" ht="15" customHeight="1">
      <c r="C253" s="22"/>
      <c r="D253" s="22"/>
      <c r="E253" s="22"/>
      <c r="F253" s="22"/>
    </row>
    <row r="254" spans="3:6" ht="15" customHeight="1">
      <c r="C254" s="22"/>
      <c r="D254" s="22"/>
      <c r="E254" s="22"/>
      <c r="F254" s="22"/>
    </row>
    <row r="255" spans="3:6" ht="15" customHeight="1">
      <c r="C255" s="22"/>
      <c r="D255" s="22"/>
      <c r="E255" s="22"/>
      <c r="F255" s="22"/>
    </row>
    <row r="256" spans="3:6" ht="15" customHeight="1">
      <c r="C256" s="22"/>
      <c r="D256" s="22"/>
      <c r="E256" s="22"/>
      <c r="F256" s="22"/>
    </row>
    <row r="257" spans="3:6" ht="15" customHeight="1">
      <c r="C257" s="22"/>
      <c r="D257" s="22"/>
      <c r="E257" s="22"/>
      <c r="F257" s="22"/>
    </row>
    <row r="258" spans="3:6" ht="15" customHeight="1">
      <c r="C258" s="22"/>
      <c r="D258" s="22"/>
      <c r="E258" s="22"/>
      <c r="F258" s="22"/>
    </row>
    <row r="259" spans="3:6" ht="15" customHeight="1">
      <c r="C259" s="22"/>
      <c r="D259" s="22"/>
      <c r="E259" s="22"/>
      <c r="F259" s="22"/>
    </row>
    <row r="260" spans="3:6" ht="15" customHeight="1">
      <c r="C260" s="22"/>
      <c r="D260" s="22"/>
      <c r="E260" s="22"/>
      <c r="F260" s="22"/>
    </row>
    <row r="261" spans="3:6" ht="15" customHeight="1">
      <c r="C261" s="22"/>
      <c r="D261" s="22"/>
      <c r="E261" s="22"/>
      <c r="F261" s="22"/>
    </row>
    <row r="262" spans="3:6" ht="15" customHeight="1">
      <c r="C262" s="22"/>
      <c r="D262" s="22"/>
      <c r="E262" s="22"/>
      <c r="F262" s="22"/>
    </row>
    <row r="263" spans="3:6" ht="15" customHeight="1">
      <c r="C263" s="22"/>
      <c r="D263" s="22"/>
      <c r="E263" s="22"/>
      <c r="F263" s="22"/>
    </row>
    <row r="264" spans="3:6" ht="15" customHeight="1">
      <c r="C264" s="22"/>
      <c r="D264" s="22"/>
      <c r="E264" s="22"/>
      <c r="F264" s="22"/>
    </row>
    <row r="265" spans="3:6" ht="15" customHeight="1">
      <c r="C265" s="22"/>
      <c r="D265" s="22"/>
      <c r="E265" s="22"/>
      <c r="F265" s="22"/>
    </row>
    <row r="266" spans="3:6" ht="15" customHeight="1">
      <c r="C266" s="22"/>
      <c r="D266" s="22"/>
      <c r="E266" s="22"/>
      <c r="F266" s="22"/>
    </row>
    <row r="267" spans="3:6" ht="15" customHeight="1">
      <c r="C267" s="22"/>
      <c r="D267" s="22"/>
      <c r="E267" s="22"/>
      <c r="F267" s="22"/>
    </row>
    <row r="268" spans="3:6" ht="15" customHeight="1">
      <c r="C268" s="22"/>
      <c r="D268" s="22"/>
      <c r="E268" s="22"/>
      <c r="F268" s="22"/>
    </row>
    <row r="269" spans="3:6" ht="15" customHeight="1">
      <c r="C269" s="22"/>
      <c r="D269" s="22"/>
      <c r="E269" s="22"/>
      <c r="F269" s="22"/>
    </row>
    <row r="270" spans="3:6" ht="15" customHeight="1">
      <c r="C270" s="22"/>
      <c r="D270" s="22"/>
      <c r="E270" s="22"/>
      <c r="F270" s="22"/>
    </row>
    <row r="271" spans="3:6" ht="15" customHeight="1">
      <c r="C271" s="22"/>
      <c r="D271" s="22"/>
      <c r="E271" s="22"/>
      <c r="F271" s="22"/>
    </row>
    <row r="272" spans="3:6" ht="15" customHeight="1">
      <c r="C272" s="22"/>
      <c r="D272" s="22"/>
      <c r="E272" s="22"/>
      <c r="F272" s="22"/>
    </row>
    <row r="273" spans="3:6" ht="15" customHeight="1">
      <c r="C273" s="22"/>
      <c r="D273" s="22"/>
      <c r="E273" s="22"/>
      <c r="F273" s="22"/>
    </row>
    <row r="274" spans="3:6" ht="15" customHeight="1">
      <c r="C274" s="22"/>
      <c r="D274" s="22"/>
      <c r="E274" s="22"/>
      <c r="F274" s="22"/>
    </row>
    <row r="275" spans="3:6" ht="15" customHeight="1">
      <c r="C275" s="22"/>
      <c r="D275" s="22"/>
      <c r="E275" s="22"/>
      <c r="F275" s="22"/>
    </row>
    <row r="276" spans="3:6" ht="15" customHeight="1">
      <c r="C276" s="22"/>
      <c r="D276" s="22"/>
      <c r="E276" s="22"/>
      <c r="F276" s="22"/>
    </row>
    <row r="277" spans="3:6" ht="15" customHeight="1">
      <c r="C277" s="22"/>
      <c r="D277" s="22"/>
      <c r="E277" s="22"/>
      <c r="F277" s="22"/>
    </row>
    <row r="278" spans="3:6" ht="15" customHeight="1">
      <c r="C278" s="22"/>
      <c r="D278" s="22"/>
      <c r="E278" s="22"/>
      <c r="F278" s="22"/>
    </row>
    <row r="279" spans="3:6" ht="15" customHeight="1">
      <c r="C279" s="22"/>
      <c r="D279" s="22"/>
      <c r="E279" s="22"/>
      <c r="F279" s="22"/>
    </row>
    <row r="280" spans="3:6" ht="15" customHeight="1">
      <c r="C280" s="22"/>
      <c r="D280" s="22"/>
      <c r="E280" s="22"/>
      <c r="F280" s="22"/>
    </row>
    <row r="281" spans="3:6" ht="15" customHeight="1">
      <c r="C281" s="22"/>
      <c r="D281" s="22"/>
      <c r="E281" s="22"/>
      <c r="F281" s="22"/>
    </row>
    <row r="282" spans="3:6" ht="15" customHeight="1">
      <c r="C282" s="22"/>
      <c r="D282" s="22"/>
      <c r="E282" s="22"/>
      <c r="F282" s="22"/>
    </row>
    <row r="283" spans="3:6" ht="15" customHeight="1">
      <c r="C283" s="22"/>
      <c r="D283" s="22"/>
      <c r="E283" s="22"/>
      <c r="F283" s="22"/>
    </row>
    <row r="284" spans="3:6" ht="15" customHeight="1">
      <c r="C284" s="22"/>
      <c r="D284" s="22"/>
      <c r="E284" s="22"/>
      <c r="F284" s="22"/>
    </row>
    <row r="285" spans="3:6" ht="15" customHeight="1">
      <c r="C285" s="22"/>
      <c r="D285" s="22"/>
      <c r="E285" s="22"/>
      <c r="F285" s="22"/>
    </row>
    <row r="286" spans="3:6" ht="15" customHeight="1">
      <c r="C286" s="22"/>
      <c r="D286" s="22"/>
      <c r="E286" s="22"/>
      <c r="F286" s="22"/>
    </row>
    <row r="287" spans="3:6" ht="15" customHeight="1">
      <c r="C287" s="22"/>
      <c r="D287" s="22"/>
      <c r="E287" s="22"/>
      <c r="F287" s="22"/>
    </row>
    <row r="288" spans="3:6" ht="15" customHeight="1">
      <c r="C288" s="22"/>
      <c r="D288" s="22"/>
      <c r="E288" s="22"/>
      <c r="F288" s="22"/>
    </row>
    <row r="289" spans="3:6" ht="15" customHeight="1">
      <c r="C289" s="22"/>
      <c r="D289" s="22"/>
      <c r="E289" s="22"/>
      <c r="F289" s="22"/>
    </row>
    <row r="290" spans="3:6" ht="15" customHeight="1">
      <c r="C290" s="22"/>
      <c r="D290" s="22"/>
      <c r="E290" s="22"/>
      <c r="F290" s="22"/>
    </row>
    <row r="291" spans="3:6" ht="15" customHeight="1">
      <c r="C291" s="22"/>
      <c r="D291" s="22"/>
      <c r="E291" s="22"/>
      <c r="F291" s="22"/>
    </row>
    <row r="292" spans="3:6" ht="15" customHeight="1">
      <c r="C292" s="22"/>
      <c r="D292" s="22"/>
      <c r="E292" s="22"/>
      <c r="F292" s="22"/>
    </row>
    <row r="293" spans="3:6" ht="15" customHeight="1">
      <c r="C293" s="22"/>
      <c r="D293" s="22"/>
      <c r="E293" s="22"/>
      <c r="F293" s="22"/>
    </row>
    <row r="294" spans="3:6" ht="15" customHeight="1">
      <c r="C294" s="22"/>
      <c r="D294" s="22"/>
      <c r="E294" s="22"/>
      <c r="F294" s="22"/>
    </row>
    <row r="295" spans="3:6" ht="15" customHeight="1">
      <c r="C295" s="22"/>
      <c r="D295" s="22"/>
      <c r="E295" s="22"/>
      <c r="F295" s="22"/>
    </row>
    <row r="296" spans="3:6" ht="15" customHeight="1">
      <c r="C296" s="22"/>
      <c r="D296" s="22"/>
      <c r="E296" s="22"/>
      <c r="F296" s="22"/>
    </row>
    <row r="297" spans="3:6" ht="15" customHeight="1">
      <c r="C297" s="22"/>
      <c r="D297" s="22"/>
      <c r="E297" s="22"/>
      <c r="F297" s="22"/>
    </row>
    <row r="298" spans="3:6" ht="15" customHeight="1">
      <c r="C298" s="22"/>
      <c r="D298" s="22"/>
      <c r="E298" s="22"/>
      <c r="F298" s="22"/>
    </row>
    <row r="299" spans="3:6" ht="15" customHeight="1">
      <c r="C299" s="22"/>
      <c r="D299" s="22"/>
      <c r="E299" s="22"/>
      <c r="F299" s="22"/>
    </row>
    <row r="300" spans="3:6" ht="15" customHeight="1">
      <c r="C300" s="22"/>
      <c r="D300" s="22"/>
      <c r="E300" s="22"/>
      <c r="F300" s="22"/>
    </row>
    <row r="301" spans="3:6" ht="15" customHeight="1">
      <c r="C301" s="22"/>
      <c r="D301" s="22"/>
      <c r="E301" s="22"/>
      <c r="F301" s="22"/>
    </row>
    <row r="302" spans="3:6" ht="15" customHeight="1">
      <c r="C302" s="22"/>
      <c r="D302" s="22"/>
      <c r="E302" s="22"/>
      <c r="F302" s="22"/>
    </row>
    <row r="303" spans="3:6" ht="15" customHeight="1">
      <c r="C303" s="22"/>
      <c r="D303" s="22"/>
      <c r="E303" s="22"/>
      <c r="F303" s="22"/>
    </row>
    <row r="304" spans="3:6" ht="15" customHeight="1">
      <c r="C304" s="22"/>
      <c r="D304" s="22"/>
      <c r="E304" s="22"/>
      <c r="F304" s="22"/>
    </row>
    <row r="305" spans="3:6" ht="15" customHeight="1">
      <c r="C305" s="22"/>
      <c r="D305" s="22"/>
      <c r="E305" s="22"/>
      <c r="F305" s="22"/>
    </row>
    <row r="306" spans="3:6" ht="15" customHeight="1">
      <c r="C306" s="22"/>
      <c r="D306" s="22"/>
      <c r="E306" s="22"/>
      <c r="F306" s="22"/>
    </row>
    <row r="307" spans="3:6" ht="15" customHeight="1">
      <c r="C307" s="22"/>
      <c r="D307" s="22"/>
      <c r="E307" s="22"/>
      <c r="F307" s="22"/>
    </row>
    <row r="308" spans="3:6" ht="15" customHeight="1">
      <c r="C308" s="22"/>
      <c r="D308" s="22"/>
      <c r="E308" s="22"/>
      <c r="F308" s="22"/>
    </row>
    <row r="309" spans="3:6" ht="15" customHeight="1">
      <c r="C309" s="22"/>
      <c r="D309" s="22"/>
      <c r="E309" s="22"/>
      <c r="F309" s="22"/>
    </row>
    <row r="310" spans="3:6" ht="15" customHeight="1">
      <c r="C310" s="22"/>
      <c r="D310" s="22"/>
      <c r="E310" s="22"/>
      <c r="F310" s="22"/>
    </row>
    <row r="311" spans="3:6" ht="15" customHeight="1">
      <c r="C311" s="22"/>
      <c r="D311" s="22"/>
      <c r="E311" s="22"/>
      <c r="F311" s="22"/>
    </row>
    <row r="312" spans="3:6" ht="15" customHeight="1">
      <c r="C312" s="22"/>
      <c r="D312" s="22"/>
      <c r="E312" s="22"/>
      <c r="F312" s="22"/>
    </row>
    <row r="313" spans="3:6" ht="15" customHeight="1">
      <c r="C313" s="22"/>
      <c r="D313" s="22"/>
      <c r="E313" s="22"/>
      <c r="F313" s="22"/>
    </row>
    <row r="314" spans="3:6" ht="15" customHeight="1">
      <c r="C314" s="22"/>
      <c r="D314" s="22"/>
      <c r="E314" s="22"/>
      <c r="F314" s="22"/>
    </row>
    <row r="315" spans="3:6" ht="15" customHeight="1">
      <c r="C315" s="22"/>
      <c r="D315" s="22"/>
      <c r="E315" s="22"/>
      <c r="F315" s="22"/>
    </row>
    <row r="316" spans="3:6" ht="15" customHeight="1">
      <c r="C316" s="22"/>
      <c r="D316" s="22"/>
      <c r="E316" s="22"/>
      <c r="F316" s="22"/>
    </row>
    <row r="317" spans="3:6" ht="15" customHeight="1">
      <c r="C317" s="22"/>
      <c r="D317" s="22"/>
      <c r="E317" s="22"/>
      <c r="F317" s="22"/>
    </row>
    <row r="318" spans="3:6" ht="15" customHeight="1">
      <c r="C318" s="22"/>
      <c r="D318" s="22"/>
      <c r="E318" s="22"/>
      <c r="F318" s="22"/>
    </row>
    <row r="319" spans="3:6" ht="15" customHeight="1">
      <c r="C319" s="22"/>
      <c r="D319" s="22"/>
      <c r="E319" s="22"/>
      <c r="F319" s="22"/>
    </row>
    <row r="320" spans="3:6" ht="15" customHeight="1">
      <c r="C320" s="22"/>
      <c r="D320" s="22"/>
      <c r="E320" s="22"/>
      <c r="F320" s="22"/>
    </row>
    <row r="321" spans="3:6" ht="15" customHeight="1">
      <c r="C321" s="22"/>
      <c r="D321" s="22"/>
      <c r="E321" s="22"/>
      <c r="F321" s="22"/>
    </row>
    <row r="322" spans="3:6" ht="15" customHeight="1">
      <c r="C322" s="22"/>
      <c r="D322" s="22"/>
      <c r="E322" s="22"/>
      <c r="F322" s="22"/>
    </row>
    <row r="323" spans="3:6" ht="15" customHeight="1">
      <c r="C323" s="22"/>
      <c r="D323" s="22"/>
      <c r="E323" s="22"/>
      <c r="F323" s="22"/>
    </row>
    <row r="324" spans="3:6" ht="15" customHeight="1">
      <c r="C324" s="22"/>
      <c r="D324" s="22"/>
      <c r="E324" s="22"/>
      <c r="F324" s="22"/>
    </row>
    <row r="325" spans="3:6" ht="15" customHeight="1">
      <c r="C325" s="22"/>
      <c r="D325" s="22"/>
      <c r="E325" s="22"/>
      <c r="F325" s="22"/>
    </row>
    <row r="326" spans="3:6" ht="15" customHeight="1">
      <c r="C326" s="22"/>
      <c r="D326" s="22"/>
      <c r="E326" s="22"/>
      <c r="F326" s="22"/>
    </row>
    <row r="327" spans="3:6" ht="15" customHeight="1">
      <c r="C327" s="22"/>
      <c r="D327" s="22"/>
      <c r="E327" s="22"/>
      <c r="F327" s="22"/>
    </row>
    <row r="328" spans="3:6" ht="15" customHeight="1">
      <c r="C328" s="22"/>
      <c r="D328" s="22"/>
      <c r="E328" s="22"/>
      <c r="F328" s="22"/>
    </row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</sheetData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E4" sqref="E4"/>
    </sheetView>
  </sheetViews>
  <sheetFormatPr defaultColWidth="9.140625" defaultRowHeight="12.75"/>
  <cols>
    <col min="1" max="1" width="3.28125" style="30" customWidth="1"/>
    <col min="2" max="2" width="46.7109375" style="30" customWidth="1"/>
    <col min="3" max="5" width="12.140625" style="30" customWidth="1"/>
    <col min="6" max="16384" width="11.421875" style="30" customWidth="1"/>
  </cols>
  <sheetData>
    <row r="1" spans="1:5" ht="15.75">
      <c r="A1" s="29" t="s">
        <v>81</v>
      </c>
      <c r="C1" s="31" t="s">
        <v>210</v>
      </c>
      <c r="D1" s="31" t="s">
        <v>210</v>
      </c>
      <c r="E1" s="31" t="s">
        <v>21</v>
      </c>
    </row>
    <row r="2" spans="1:5" ht="15">
      <c r="A2" s="33" t="s">
        <v>161</v>
      </c>
      <c r="C2" s="34">
        <v>2004</v>
      </c>
      <c r="D2" s="34">
        <v>2003</v>
      </c>
      <c r="E2" s="34">
        <v>2003</v>
      </c>
    </row>
    <row r="3" ht="15">
      <c r="A3" s="16"/>
    </row>
    <row r="4" ht="15">
      <c r="A4" s="33" t="s">
        <v>191</v>
      </c>
    </row>
    <row r="5" spans="1:5" ht="15" customHeight="1">
      <c r="A5" s="16" t="s">
        <v>82</v>
      </c>
      <c r="C5" s="16"/>
      <c r="D5" s="16"/>
      <c r="E5" s="16"/>
    </row>
    <row r="6" spans="2:5" ht="15" customHeight="1">
      <c r="B6" s="16" t="s">
        <v>83</v>
      </c>
      <c r="C6" s="16">
        <v>39</v>
      </c>
      <c r="D6" s="16">
        <v>75</v>
      </c>
      <c r="E6" s="16">
        <v>77</v>
      </c>
    </row>
    <row r="7" spans="1:5" ht="15" customHeight="1">
      <c r="A7" s="16" t="s">
        <v>84</v>
      </c>
      <c r="C7" s="16"/>
      <c r="D7" s="16"/>
      <c r="E7" s="16"/>
    </row>
    <row r="8" spans="2:5" ht="15" customHeight="1">
      <c r="B8" s="16" t="s">
        <v>85</v>
      </c>
      <c r="C8" s="16">
        <v>1</v>
      </c>
      <c r="D8" s="16">
        <v>9</v>
      </c>
      <c r="E8" s="16">
        <v>24</v>
      </c>
    </row>
    <row r="9" spans="1:5" ht="15" customHeight="1">
      <c r="A9" s="16" t="s">
        <v>86</v>
      </c>
      <c r="C9" s="16"/>
      <c r="D9" s="16"/>
      <c r="E9" s="16"/>
    </row>
    <row r="10" spans="2:5" ht="15" customHeight="1">
      <c r="B10" s="16" t="s">
        <v>87</v>
      </c>
      <c r="C10" s="35">
        <v>1</v>
      </c>
      <c r="D10" s="35">
        <v>11</v>
      </c>
      <c r="E10" s="35">
        <v>11</v>
      </c>
    </row>
    <row r="11" spans="1:5" ht="15" customHeight="1">
      <c r="A11" s="16" t="s">
        <v>195</v>
      </c>
      <c r="C11" s="16">
        <f>SUM(C6:C10)</f>
        <v>41</v>
      </c>
      <c r="D11" s="16">
        <f>SUM(D6:D10)</f>
        <v>95</v>
      </c>
      <c r="E11" s="16">
        <v>112</v>
      </c>
    </row>
    <row r="12" spans="2:5" ht="15" customHeight="1">
      <c r="B12" s="16"/>
      <c r="C12" s="16"/>
      <c r="D12" s="16"/>
      <c r="E12" s="16"/>
    </row>
    <row r="13" spans="1:5" ht="15" customHeight="1">
      <c r="A13" s="33" t="s">
        <v>88</v>
      </c>
      <c r="C13" s="16"/>
      <c r="D13" s="16"/>
      <c r="E13" s="16"/>
    </row>
    <row r="14" spans="1:5" ht="15" customHeight="1">
      <c r="A14" s="16" t="s">
        <v>160</v>
      </c>
      <c r="C14" s="16"/>
      <c r="D14" s="16"/>
      <c r="E14" s="16"/>
    </row>
    <row r="15" spans="2:5" ht="15" customHeight="1">
      <c r="B15" s="16" t="s">
        <v>89</v>
      </c>
      <c r="C15" s="16">
        <v>17</v>
      </c>
      <c r="D15" s="16">
        <v>15</v>
      </c>
      <c r="E15" s="16">
        <v>14</v>
      </c>
    </row>
    <row r="16" spans="2:5" ht="15">
      <c r="B16" s="16" t="s">
        <v>90</v>
      </c>
      <c r="C16" s="16">
        <v>0</v>
      </c>
      <c r="D16" s="36">
        <v>1</v>
      </c>
      <c r="E16" s="16">
        <v>2</v>
      </c>
    </row>
    <row r="17" spans="2:5" ht="15">
      <c r="B17" s="16"/>
      <c r="C17" s="16"/>
      <c r="D17" s="36"/>
      <c r="E17" s="16"/>
    </row>
    <row r="18" spans="1:5" ht="15">
      <c r="A18" s="33" t="s">
        <v>164</v>
      </c>
      <c r="C18" s="31"/>
      <c r="D18" s="32"/>
      <c r="E18" s="32"/>
    </row>
    <row r="19" spans="1:5" ht="15">
      <c r="A19" s="33" t="s">
        <v>165</v>
      </c>
      <c r="C19" s="34"/>
      <c r="D19" s="34"/>
      <c r="E19" s="34"/>
    </row>
    <row r="20" ht="15">
      <c r="B20" s="16"/>
    </row>
    <row r="21" spans="1:5" ht="15">
      <c r="A21" s="16" t="s">
        <v>91</v>
      </c>
      <c r="C21" s="16">
        <v>27</v>
      </c>
      <c r="D21" s="16">
        <v>37</v>
      </c>
      <c r="E21" s="16">
        <v>35</v>
      </c>
    </row>
    <row r="22" spans="1:5" ht="15">
      <c r="A22" s="16" t="s">
        <v>92</v>
      </c>
      <c r="C22" s="16">
        <v>2</v>
      </c>
      <c r="D22" s="16">
        <v>4</v>
      </c>
      <c r="E22" s="16">
        <v>3</v>
      </c>
    </row>
    <row r="23" spans="1:5" ht="15">
      <c r="A23" s="16" t="s">
        <v>93</v>
      </c>
      <c r="C23" s="35">
        <v>123</v>
      </c>
      <c r="D23" s="35">
        <v>126</v>
      </c>
      <c r="E23" s="35">
        <v>136</v>
      </c>
    </row>
    <row r="24" spans="1:5" ht="15">
      <c r="A24" s="16" t="s">
        <v>94</v>
      </c>
      <c r="C24" s="16">
        <f>SUM(C21:C23)</f>
        <v>152</v>
      </c>
      <c r="D24" s="16">
        <f>SUM(D21:D23)</f>
        <v>167</v>
      </c>
      <c r="E24" s="16">
        <v>174</v>
      </c>
    </row>
    <row r="25" spans="2:5" ht="15">
      <c r="B25" s="16"/>
      <c r="C25" s="16"/>
      <c r="D25" s="16"/>
      <c r="E25" s="16"/>
    </row>
    <row r="26" spans="1:5" ht="15">
      <c r="A26" s="16" t="s">
        <v>95</v>
      </c>
      <c r="C26" s="16"/>
      <c r="D26" s="16"/>
      <c r="E26" s="16"/>
    </row>
    <row r="27" spans="1:5" ht="15">
      <c r="A27" s="16" t="s">
        <v>96</v>
      </c>
      <c r="C27" s="16"/>
      <c r="D27" s="16"/>
      <c r="E27" s="16"/>
    </row>
    <row r="28" spans="1:5" ht="15">
      <c r="A28" s="37" t="s">
        <v>97</v>
      </c>
      <c r="C28" s="37"/>
      <c r="D28" s="37"/>
      <c r="E28" s="37"/>
    </row>
    <row r="29" spans="1:5" ht="15">
      <c r="A29" s="37" t="s">
        <v>98</v>
      </c>
      <c r="C29" s="37"/>
      <c r="D29" s="37"/>
      <c r="E29" s="37"/>
    </row>
    <row r="30" spans="2:5" ht="15">
      <c r="B30" s="16"/>
      <c r="C30" s="16"/>
      <c r="D30" s="16"/>
      <c r="E30" s="16"/>
    </row>
    <row r="31" spans="1:5" ht="15">
      <c r="A31" s="16" t="s">
        <v>99</v>
      </c>
      <c r="C31" s="16"/>
      <c r="D31" s="16"/>
      <c r="E31" s="16"/>
    </row>
    <row r="32" spans="2:5" ht="15">
      <c r="B32" s="16" t="s">
        <v>100</v>
      </c>
      <c r="C32" s="16">
        <v>10</v>
      </c>
      <c r="D32" s="16">
        <v>21</v>
      </c>
      <c r="E32" s="16">
        <v>16</v>
      </c>
    </row>
    <row r="33" spans="2:5" ht="15">
      <c r="B33" s="16" t="s">
        <v>101</v>
      </c>
      <c r="C33" s="16"/>
      <c r="D33" s="16">
        <v>138</v>
      </c>
      <c r="E33" s="16">
        <v>133</v>
      </c>
    </row>
    <row r="34" spans="2:5" ht="15">
      <c r="B34" s="16" t="s">
        <v>102</v>
      </c>
      <c r="C34" s="35">
        <v>31</v>
      </c>
      <c r="D34" s="35">
        <v>63</v>
      </c>
      <c r="E34" s="35">
        <v>56</v>
      </c>
    </row>
    <row r="35" spans="1:5" ht="15">
      <c r="A35" s="16" t="s">
        <v>103</v>
      </c>
      <c r="C35" s="16">
        <f>SUM(C32:C34)</f>
        <v>41</v>
      </c>
      <c r="D35" s="16">
        <f>SUM(D32:D34)</f>
        <v>222</v>
      </c>
      <c r="E35" s="16">
        <f>SUM(E32:E34)</f>
        <v>205</v>
      </c>
    </row>
    <row r="36" spans="2:5" ht="15">
      <c r="B36" s="37"/>
      <c r="C36" s="16"/>
      <c r="D36" s="16"/>
      <c r="E36" s="16"/>
    </row>
    <row r="37" spans="1:5" ht="15">
      <c r="A37" s="37" t="s">
        <v>104</v>
      </c>
      <c r="C37" s="37"/>
      <c r="D37" s="37"/>
      <c r="E37" s="37"/>
    </row>
    <row r="38" spans="1:5" ht="15">
      <c r="A38" s="37" t="s">
        <v>105</v>
      </c>
      <c r="C38" s="37">
        <v>9</v>
      </c>
      <c r="D38" s="37">
        <v>43</v>
      </c>
      <c r="E38" s="37">
        <v>27</v>
      </c>
    </row>
    <row r="39" spans="2:5" ht="15">
      <c r="B39" s="37"/>
      <c r="C39" s="16"/>
      <c r="D39" s="16"/>
      <c r="E39" s="16"/>
    </row>
    <row r="40" spans="1:5" ht="15">
      <c r="A40" s="16" t="s">
        <v>106</v>
      </c>
      <c r="C40" s="16"/>
      <c r="D40" s="16"/>
      <c r="E40" s="16"/>
    </row>
    <row r="41" spans="1:5" ht="15">
      <c r="A41" s="16" t="s">
        <v>107</v>
      </c>
      <c r="C41" s="16">
        <v>164</v>
      </c>
      <c r="D41" s="16">
        <v>174</v>
      </c>
      <c r="E41" s="16">
        <v>161</v>
      </c>
    </row>
    <row r="42" spans="1:5" ht="15">
      <c r="A42" s="16" t="s">
        <v>108</v>
      </c>
      <c r="C42" s="38">
        <v>5</v>
      </c>
      <c r="D42" s="38">
        <v>10</v>
      </c>
      <c r="E42" s="38">
        <v>6</v>
      </c>
    </row>
    <row r="43" spans="2:5" ht="15">
      <c r="B43" s="16"/>
      <c r="C43" s="16"/>
      <c r="D43" s="16"/>
      <c r="E43" s="16"/>
    </row>
    <row r="48" ht="15">
      <c r="F48" s="39"/>
    </row>
    <row r="49" ht="15">
      <c r="F49" s="39"/>
    </row>
    <row r="51" ht="15">
      <c r="F51" s="39"/>
    </row>
    <row r="53" ht="15">
      <c r="F53" s="39"/>
    </row>
    <row r="67" spans="2:5" ht="15">
      <c r="B67" s="16"/>
      <c r="C67" s="16"/>
      <c r="D67" s="16"/>
      <c r="E67" s="16"/>
    </row>
    <row r="69" ht="15">
      <c r="B69" s="30" t="s">
        <v>47</v>
      </c>
    </row>
    <row r="70" ht="15">
      <c r="B70" s="30" t="s">
        <v>47</v>
      </c>
    </row>
  </sheetData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L13" sqref="L13"/>
    </sheetView>
  </sheetViews>
  <sheetFormatPr defaultColWidth="9.140625" defaultRowHeight="12.75"/>
  <cols>
    <col min="1" max="1" width="48.57421875" style="40" customWidth="1"/>
    <col min="2" max="6" width="12.140625" style="40" customWidth="1"/>
    <col min="7" max="16384" width="9.140625" style="40" customWidth="1"/>
  </cols>
  <sheetData>
    <row r="1" spans="1:6" ht="15" customHeight="1">
      <c r="A1" s="17" t="s">
        <v>73</v>
      </c>
      <c r="B1" s="19" t="s">
        <v>206</v>
      </c>
      <c r="C1" s="19" t="s">
        <v>206</v>
      </c>
      <c r="D1" s="32" t="s">
        <v>208</v>
      </c>
      <c r="E1" s="32" t="s">
        <v>208</v>
      </c>
      <c r="F1" s="32" t="s">
        <v>208</v>
      </c>
    </row>
    <row r="2" spans="1:6" ht="15" customHeight="1">
      <c r="A2" s="41" t="s">
        <v>154</v>
      </c>
      <c r="B2" s="19" t="s">
        <v>207</v>
      </c>
      <c r="C2" s="19" t="s">
        <v>207</v>
      </c>
      <c r="D2" s="32" t="s">
        <v>207</v>
      </c>
      <c r="E2" s="32" t="s">
        <v>207</v>
      </c>
      <c r="F2" s="32" t="s">
        <v>209</v>
      </c>
    </row>
    <row r="3" spans="1:6" ht="15" customHeight="1">
      <c r="A3" s="18"/>
      <c r="B3" s="19">
        <v>2004</v>
      </c>
      <c r="C3" s="19">
        <v>2003</v>
      </c>
      <c r="D3" s="32">
        <v>2004</v>
      </c>
      <c r="E3" s="32">
        <v>2003</v>
      </c>
      <c r="F3" s="32">
        <v>2003</v>
      </c>
    </row>
    <row r="4" spans="1:6" ht="15" customHeight="1">
      <c r="A4" s="18"/>
      <c r="B4" s="19"/>
      <c r="C4" s="19"/>
      <c r="D4" s="32"/>
      <c r="E4" s="32"/>
      <c r="F4" s="32"/>
    </row>
    <row r="5" spans="1:6" ht="15" customHeight="1">
      <c r="A5" s="18" t="s">
        <v>74</v>
      </c>
      <c r="B5" s="42">
        <f>+D5-0.34</f>
        <v>0.18</v>
      </c>
      <c r="C5" s="18">
        <v>0.01</v>
      </c>
      <c r="D5" s="42">
        <v>0.52</v>
      </c>
      <c r="E5" s="42">
        <v>0.22</v>
      </c>
      <c r="F5" s="42">
        <v>-0.12</v>
      </c>
    </row>
    <row r="6" spans="1:6" ht="15" customHeight="1">
      <c r="A6" s="18" t="s">
        <v>75</v>
      </c>
      <c r="B6" s="18"/>
      <c r="C6" s="18"/>
      <c r="D6" s="42">
        <v>5.54</v>
      </c>
      <c r="E6" s="42">
        <v>5.44</v>
      </c>
      <c r="F6" s="42">
        <v>5.09</v>
      </c>
    </row>
    <row r="7" spans="1:6" ht="15" customHeight="1">
      <c r="A7" s="18" t="s">
        <v>76</v>
      </c>
      <c r="B7" s="22">
        <f>+D7-75</f>
        <v>41</v>
      </c>
      <c r="C7" s="18">
        <v>45</v>
      </c>
      <c r="D7" s="22">
        <v>116</v>
      </c>
      <c r="E7" s="22">
        <v>131</v>
      </c>
      <c r="F7" s="22">
        <v>194</v>
      </c>
    </row>
    <row r="8" spans="1:6" ht="15" customHeight="1">
      <c r="A8" s="18" t="s">
        <v>77</v>
      </c>
      <c r="B8" s="18">
        <v>12.3</v>
      </c>
      <c r="C8" s="43">
        <v>11.7</v>
      </c>
      <c r="D8" s="44">
        <v>11.5</v>
      </c>
      <c r="E8" s="44">
        <v>11.4</v>
      </c>
      <c r="F8" s="44">
        <v>12.6</v>
      </c>
    </row>
    <row r="9" spans="1:6" ht="15" customHeight="1">
      <c r="A9" s="18" t="s">
        <v>78</v>
      </c>
      <c r="B9" s="18">
        <v>0</v>
      </c>
      <c r="C9" s="18">
        <v>22</v>
      </c>
      <c r="D9" s="22">
        <v>8</v>
      </c>
      <c r="E9" s="22">
        <v>24</v>
      </c>
      <c r="F9" s="22">
        <v>28</v>
      </c>
    </row>
    <row r="10" spans="1:6" ht="15" customHeight="1">
      <c r="A10" s="18" t="s">
        <v>79</v>
      </c>
      <c r="B10" s="18"/>
      <c r="C10" s="18"/>
      <c r="D10" s="22">
        <v>298</v>
      </c>
      <c r="E10" s="22">
        <v>401</v>
      </c>
      <c r="F10" s="22">
        <v>355</v>
      </c>
    </row>
    <row r="11" spans="1:6" ht="15" customHeight="1">
      <c r="A11" s="18" t="s">
        <v>80</v>
      </c>
      <c r="B11" s="18"/>
      <c r="C11" s="18"/>
      <c r="D11" s="22">
        <v>5674</v>
      </c>
      <c r="E11" s="22">
        <v>7285</v>
      </c>
      <c r="F11" s="22">
        <v>7172</v>
      </c>
    </row>
    <row r="12" spans="1:6" ht="15" customHeight="1">
      <c r="A12" s="18"/>
      <c r="B12" s="18"/>
      <c r="C12" s="18"/>
      <c r="D12" s="18"/>
      <c r="E12" s="18"/>
      <c r="F12" s="18"/>
    </row>
    <row r="13" ht="15" customHeight="1"/>
    <row r="14" ht="15" customHeight="1"/>
    <row r="15" spans="1:6" ht="15" customHeight="1">
      <c r="A15" s="29" t="s">
        <v>109</v>
      </c>
      <c r="B15" s="19" t="s">
        <v>206</v>
      </c>
      <c r="C15" s="19" t="s">
        <v>206</v>
      </c>
      <c r="D15" s="32" t="s">
        <v>208</v>
      </c>
      <c r="E15" s="32" t="s">
        <v>208</v>
      </c>
      <c r="F15" s="32" t="s">
        <v>208</v>
      </c>
    </row>
    <row r="16" spans="1:6" ht="15" customHeight="1">
      <c r="A16" s="16" t="s">
        <v>162</v>
      </c>
      <c r="B16" s="19" t="s">
        <v>207</v>
      </c>
      <c r="C16" s="19" t="s">
        <v>207</v>
      </c>
      <c r="D16" s="32" t="s">
        <v>207</v>
      </c>
      <c r="E16" s="32" t="s">
        <v>207</v>
      </c>
      <c r="F16" s="32" t="s">
        <v>209</v>
      </c>
    </row>
    <row r="17" spans="1:6" ht="15" customHeight="1">
      <c r="A17" s="16"/>
      <c r="B17" s="19">
        <v>2004</v>
      </c>
      <c r="C17" s="19">
        <v>2003</v>
      </c>
      <c r="D17" s="32">
        <v>2004</v>
      </c>
      <c r="E17" s="32">
        <v>2003</v>
      </c>
      <c r="F17" s="32">
        <v>2003</v>
      </c>
    </row>
    <row r="18" spans="1:6" ht="15" customHeight="1">
      <c r="A18" s="16"/>
      <c r="B18" s="16"/>
      <c r="D18" s="16"/>
      <c r="E18" s="16"/>
      <c r="F18" s="16"/>
    </row>
    <row r="19" spans="1:6" ht="15" customHeight="1">
      <c r="A19" s="16" t="s">
        <v>3</v>
      </c>
      <c r="B19" s="16">
        <v>333</v>
      </c>
      <c r="C19" s="40">
        <v>385</v>
      </c>
      <c r="D19" s="45">
        <v>1005</v>
      </c>
      <c r="E19" s="45">
        <v>1147</v>
      </c>
      <c r="F19" s="45">
        <v>1538</v>
      </c>
    </row>
    <row r="20" spans="1:6" ht="15" customHeight="1">
      <c r="A20" s="16" t="s">
        <v>110</v>
      </c>
      <c r="B20" s="16">
        <v>105</v>
      </c>
      <c r="C20" s="40">
        <v>107</v>
      </c>
      <c r="D20" s="45">
        <v>319</v>
      </c>
      <c r="E20" s="45">
        <v>289</v>
      </c>
      <c r="F20" s="45">
        <v>407</v>
      </c>
    </row>
    <row r="21" spans="1:6" ht="15" customHeight="1">
      <c r="A21" s="16" t="s">
        <v>111</v>
      </c>
      <c r="B21" s="16">
        <v>31.5</v>
      </c>
      <c r="C21" s="40">
        <v>27.8</v>
      </c>
      <c r="D21" s="16">
        <v>31.8</v>
      </c>
      <c r="E21" s="16">
        <v>25.2</v>
      </c>
      <c r="F21" s="16">
        <v>26.5</v>
      </c>
    </row>
    <row r="22" spans="1:6" ht="15" customHeight="1">
      <c r="A22" s="16" t="s">
        <v>9</v>
      </c>
      <c r="B22" s="16">
        <v>45</v>
      </c>
      <c r="C22" s="40">
        <v>26</v>
      </c>
      <c r="D22" s="45">
        <v>139</v>
      </c>
      <c r="E22" s="45">
        <v>49</v>
      </c>
      <c r="F22" s="45">
        <v>83</v>
      </c>
    </row>
    <row r="23" spans="1:6" ht="15" customHeight="1">
      <c r="A23" s="16" t="s">
        <v>112</v>
      </c>
      <c r="B23" s="16">
        <v>13.4</v>
      </c>
      <c r="C23" s="40">
        <v>6.8</v>
      </c>
      <c r="D23" s="46">
        <v>13.8</v>
      </c>
      <c r="E23" s="46">
        <v>4.3</v>
      </c>
      <c r="F23" s="46">
        <v>5.4</v>
      </c>
    </row>
    <row r="24" spans="1:6" ht="15" customHeight="1">
      <c r="A24" s="16" t="s">
        <v>113</v>
      </c>
      <c r="B24" s="16">
        <v>36</v>
      </c>
      <c r="C24" s="40">
        <v>17</v>
      </c>
      <c r="D24" s="45">
        <v>115</v>
      </c>
      <c r="E24" s="45">
        <v>20</v>
      </c>
      <c r="F24" s="45">
        <v>43</v>
      </c>
    </row>
    <row r="25" spans="1:6" ht="15" customHeight="1">
      <c r="A25" s="16"/>
      <c r="B25" s="16"/>
      <c r="D25" s="16"/>
      <c r="E25" s="16"/>
      <c r="F25" s="16"/>
    </row>
    <row r="26" spans="1:6" ht="15" customHeight="1">
      <c r="A26" s="16"/>
      <c r="B26" s="16"/>
      <c r="D26" s="16"/>
      <c r="E26" s="16"/>
      <c r="F26" s="16"/>
    </row>
    <row r="27" spans="1:6" ht="15" customHeight="1">
      <c r="A27" s="33" t="s">
        <v>114</v>
      </c>
      <c r="B27" s="16"/>
      <c r="D27" s="16"/>
      <c r="E27" s="16"/>
      <c r="F27" s="16"/>
    </row>
    <row r="28" spans="1:6" ht="15" customHeight="1">
      <c r="A28" s="16" t="s">
        <v>115</v>
      </c>
      <c r="B28" s="16"/>
      <c r="D28" s="16"/>
      <c r="E28" s="16"/>
      <c r="F28" s="16">
        <v>-22</v>
      </c>
    </row>
    <row r="29" spans="1:6" ht="15" customHeight="1">
      <c r="A29" s="16" t="s">
        <v>116</v>
      </c>
      <c r="B29" s="16"/>
      <c r="D29" s="38"/>
      <c r="E29" s="38"/>
      <c r="F29" s="35">
        <v>-94</v>
      </c>
    </row>
    <row r="30" spans="1:6" ht="15" customHeight="1">
      <c r="A30" s="16"/>
      <c r="B30" s="16"/>
      <c r="D30" s="16"/>
      <c r="E30" s="16"/>
      <c r="F30" s="16"/>
    </row>
    <row r="31" spans="1:6" ht="15" customHeight="1">
      <c r="A31" s="16" t="s">
        <v>117</v>
      </c>
      <c r="B31" s="16"/>
      <c r="D31" s="16"/>
      <c r="E31" s="16"/>
      <c r="F31" s="16">
        <v>-116</v>
      </c>
    </row>
    <row r="32" spans="1:6" ht="15" customHeight="1">
      <c r="A32" s="16" t="s">
        <v>118</v>
      </c>
      <c r="B32" s="16"/>
      <c r="D32" s="16"/>
      <c r="E32" s="16"/>
      <c r="F32" s="16">
        <v>-22</v>
      </c>
    </row>
    <row r="33" spans="1:6" ht="15" customHeight="1">
      <c r="A33" s="16" t="s">
        <v>119</v>
      </c>
      <c r="B33" s="16"/>
      <c r="D33" s="16"/>
      <c r="E33" s="16"/>
      <c r="F33" s="16">
        <v>-116</v>
      </c>
    </row>
    <row r="34" spans="1:6" ht="15" customHeight="1">
      <c r="A34" s="16" t="s">
        <v>120</v>
      </c>
      <c r="B34" s="16"/>
      <c r="D34" s="16"/>
      <c r="E34" s="16"/>
      <c r="F34" s="16">
        <v>-116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P9" sqref="P9"/>
    </sheetView>
  </sheetViews>
  <sheetFormatPr defaultColWidth="9.140625" defaultRowHeight="12.75"/>
  <cols>
    <col min="1" max="1" width="33.00390625" style="40" customWidth="1"/>
    <col min="2" max="3" width="9.7109375" style="40" customWidth="1"/>
    <col min="4" max="4" width="2.8515625" style="40" customWidth="1"/>
    <col min="5" max="6" width="9.7109375" style="40" customWidth="1"/>
    <col min="7" max="7" width="2.8515625" style="40" customWidth="1"/>
    <col min="8" max="9" width="9.7109375" style="40" customWidth="1"/>
    <col min="10" max="16384" width="9.140625" style="40" customWidth="1"/>
  </cols>
  <sheetData>
    <row r="1" spans="1:11" ht="15" customHeight="1">
      <c r="A1" s="47" t="s">
        <v>178</v>
      </c>
      <c r="B1" s="48"/>
      <c r="C1" s="48"/>
      <c r="D1" s="48"/>
      <c r="E1" s="48"/>
      <c r="F1" s="48"/>
      <c r="G1" s="48"/>
      <c r="H1" s="48"/>
      <c r="I1" s="48"/>
      <c r="K1" s="49"/>
    </row>
    <row r="2" spans="1:11" ht="15" customHeight="1">
      <c r="A2" s="48" t="s">
        <v>161</v>
      </c>
      <c r="B2" s="50"/>
      <c r="C2" s="48"/>
      <c r="D2" s="48"/>
      <c r="E2" s="48"/>
      <c r="F2" s="48"/>
      <c r="G2" s="48"/>
      <c r="H2" s="48"/>
      <c r="I2" s="48"/>
      <c r="K2" s="49"/>
    </row>
    <row r="3" spans="1:11" ht="15" customHeight="1">
      <c r="A3" s="48"/>
      <c r="B3" s="48"/>
      <c r="C3" s="48"/>
      <c r="D3" s="48"/>
      <c r="E3" s="48"/>
      <c r="F3" s="48"/>
      <c r="G3" s="48"/>
      <c r="H3" s="48"/>
      <c r="I3" s="48"/>
      <c r="K3" s="49"/>
    </row>
    <row r="4" spans="1:11" ht="15" customHeight="1">
      <c r="A4" s="41"/>
      <c r="B4" s="115" t="s">
        <v>177</v>
      </c>
      <c r="C4" s="115"/>
      <c r="D4" s="51"/>
      <c r="E4" s="115" t="s">
        <v>110</v>
      </c>
      <c r="F4" s="115"/>
      <c r="G4" s="51"/>
      <c r="H4" s="115" t="s">
        <v>158</v>
      </c>
      <c r="I4" s="115"/>
      <c r="K4" s="49"/>
    </row>
    <row r="5" spans="1:11" ht="15" customHeight="1">
      <c r="A5" s="41"/>
      <c r="B5" s="115" t="s">
        <v>212</v>
      </c>
      <c r="C5" s="116"/>
      <c r="D5" s="52"/>
      <c r="E5" s="115" t="s">
        <v>212</v>
      </c>
      <c r="F5" s="116"/>
      <c r="G5" s="52"/>
      <c r="H5" s="115" t="s">
        <v>212</v>
      </c>
      <c r="I5" s="116"/>
      <c r="K5" s="49"/>
    </row>
    <row r="6" spans="1:11" ht="15" customHeight="1">
      <c r="A6" s="53"/>
      <c r="B6" s="54">
        <v>2004</v>
      </c>
      <c r="C6" s="54">
        <v>2003</v>
      </c>
      <c r="D6" s="55"/>
      <c r="E6" s="54">
        <v>2004</v>
      </c>
      <c r="F6" s="54">
        <v>2003</v>
      </c>
      <c r="G6" s="55"/>
      <c r="H6" s="54">
        <v>2004</v>
      </c>
      <c r="I6" s="54">
        <v>2003</v>
      </c>
      <c r="K6" s="49"/>
    </row>
    <row r="7" spans="1:11" ht="15" customHeight="1">
      <c r="A7" s="53"/>
      <c r="B7" s="54"/>
      <c r="C7" s="54"/>
      <c r="D7" s="55"/>
      <c r="E7" s="54"/>
      <c r="F7" s="54"/>
      <c r="G7" s="55"/>
      <c r="H7" s="54"/>
      <c r="I7" s="54"/>
      <c r="K7" s="49"/>
    </row>
    <row r="8" spans="1:11" ht="15" customHeight="1">
      <c r="A8" s="48" t="s">
        <v>129</v>
      </c>
      <c r="B8" s="56">
        <v>179</v>
      </c>
      <c r="C8" s="56">
        <v>194</v>
      </c>
      <c r="D8" s="57"/>
      <c r="E8" s="56">
        <v>57</v>
      </c>
      <c r="F8" s="56">
        <v>58</v>
      </c>
      <c r="G8" s="57"/>
      <c r="H8" s="56">
        <v>35</v>
      </c>
      <c r="I8" s="56">
        <v>35</v>
      </c>
      <c r="K8" s="49"/>
    </row>
    <row r="9" spans="1:11" ht="15" customHeight="1">
      <c r="A9" s="58" t="s">
        <v>192</v>
      </c>
      <c r="B9" s="59"/>
      <c r="C9" s="60"/>
      <c r="D9" s="60"/>
      <c r="E9" s="60"/>
      <c r="F9" s="60"/>
      <c r="G9" s="60"/>
      <c r="H9" s="61">
        <v>-10</v>
      </c>
      <c r="I9" s="61">
        <v>-10</v>
      </c>
      <c r="K9" s="49"/>
    </row>
    <row r="10" spans="1:11" ht="15" customHeight="1">
      <c r="A10" s="58" t="s">
        <v>122</v>
      </c>
      <c r="B10" s="62">
        <f>SUM(B8:B9)</f>
        <v>179</v>
      </c>
      <c r="C10" s="62">
        <f aca="true" t="shared" si="0" ref="C10:I10">SUM(C8:C9)</f>
        <v>194</v>
      </c>
      <c r="D10" s="62"/>
      <c r="E10" s="62">
        <f t="shared" si="0"/>
        <v>57</v>
      </c>
      <c r="F10" s="62">
        <f t="shared" si="0"/>
        <v>58</v>
      </c>
      <c r="G10" s="62"/>
      <c r="H10" s="62">
        <f t="shared" si="0"/>
        <v>25</v>
      </c>
      <c r="I10" s="62">
        <f t="shared" si="0"/>
        <v>25</v>
      </c>
      <c r="K10" s="49"/>
    </row>
    <row r="11" spans="1:11" ht="15" customHeight="1">
      <c r="A11" s="48"/>
      <c r="B11" s="62"/>
      <c r="C11" s="62"/>
      <c r="D11" s="62"/>
      <c r="E11" s="62"/>
      <c r="F11" s="62"/>
      <c r="G11" s="62"/>
      <c r="H11" s="62"/>
      <c r="I11" s="62"/>
      <c r="K11" s="49"/>
    </row>
    <row r="12" spans="1:11" ht="15" customHeight="1">
      <c r="A12" s="48" t="s">
        <v>100</v>
      </c>
      <c r="B12" s="56">
        <v>161</v>
      </c>
      <c r="C12" s="56">
        <v>166</v>
      </c>
      <c r="D12" s="63"/>
      <c r="E12" s="56">
        <v>47</v>
      </c>
      <c r="F12" s="56">
        <v>45</v>
      </c>
      <c r="G12" s="63"/>
      <c r="H12" s="56">
        <v>21</v>
      </c>
      <c r="I12" s="56">
        <v>15</v>
      </c>
      <c r="K12" s="49"/>
    </row>
    <row r="13" spans="1:11" ht="15" customHeight="1">
      <c r="A13" s="58" t="s">
        <v>192</v>
      </c>
      <c r="B13" s="59"/>
      <c r="C13" s="60"/>
      <c r="D13" s="60"/>
      <c r="E13" s="60"/>
      <c r="F13" s="60"/>
      <c r="G13" s="60"/>
      <c r="H13" s="61">
        <v>0</v>
      </c>
      <c r="I13" s="61">
        <v>-1</v>
      </c>
      <c r="K13" s="49"/>
    </row>
    <row r="14" spans="1:11" ht="15" customHeight="1">
      <c r="A14" s="58" t="s">
        <v>122</v>
      </c>
      <c r="B14" s="62">
        <f>SUM(B12:B13)</f>
        <v>161</v>
      </c>
      <c r="C14" s="62">
        <f aca="true" t="shared" si="1" ref="C14:I14">SUM(C12:C13)</f>
        <v>166</v>
      </c>
      <c r="D14" s="62"/>
      <c r="E14" s="62">
        <f t="shared" si="1"/>
        <v>47</v>
      </c>
      <c r="F14" s="62">
        <f t="shared" si="1"/>
        <v>45</v>
      </c>
      <c r="G14" s="62"/>
      <c r="H14" s="62">
        <f t="shared" si="1"/>
        <v>21</v>
      </c>
      <c r="I14" s="62">
        <f t="shared" si="1"/>
        <v>14</v>
      </c>
      <c r="K14" s="49"/>
    </row>
    <row r="15" spans="1:11" ht="15" customHeight="1">
      <c r="A15" s="48"/>
      <c r="B15" s="62"/>
      <c r="C15" s="62"/>
      <c r="D15" s="62"/>
      <c r="E15" s="62"/>
      <c r="F15" s="62"/>
      <c r="G15" s="62"/>
      <c r="H15" s="62"/>
      <c r="I15" s="62"/>
      <c r="K15" s="49"/>
    </row>
    <row r="16" spans="1:11" ht="15" customHeight="1">
      <c r="A16" s="48" t="s">
        <v>123</v>
      </c>
      <c r="B16" s="64"/>
      <c r="C16" s="64"/>
      <c r="D16" s="64"/>
      <c r="E16" s="64"/>
      <c r="F16" s="64"/>
      <c r="G16" s="64"/>
      <c r="H16" s="64"/>
      <c r="I16" s="64"/>
      <c r="K16" s="49"/>
    </row>
    <row r="17" spans="1:11" ht="15" customHeight="1">
      <c r="A17" s="58" t="s">
        <v>124</v>
      </c>
      <c r="B17" s="56"/>
      <c r="C17" s="56">
        <v>34</v>
      </c>
      <c r="D17" s="56"/>
      <c r="E17" s="56"/>
      <c r="F17" s="56">
        <v>1</v>
      </c>
      <c r="G17" s="56"/>
      <c r="H17" s="56"/>
      <c r="I17" s="56">
        <v>-9</v>
      </c>
      <c r="K17" s="49"/>
    </row>
    <row r="18" spans="1:11" ht="15" customHeight="1">
      <c r="A18" s="58" t="s">
        <v>192</v>
      </c>
      <c r="B18" s="59"/>
      <c r="C18" s="60"/>
      <c r="D18" s="60"/>
      <c r="E18" s="60"/>
      <c r="F18" s="60"/>
      <c r="G18" s="60"/>
      <c r="H18" s="61"/>
      <c r="I18" s="61">
        <v>-3</v>
      </c>
      <c r="K18" s="49"/>
    </row>
    <row r="19" spans="1:11" ht="15" customHeight="1">
      <c r="A19" s="58" t="s">
        <v>122</v>
      </c>
      <c r="B19" s="62"/>
      <c r="C19" s="62">
        <f>SUM(C17:C18)</f>
        <v>34</v>
      </c>
      <c r="D19" s="62"/>
      <c r="E19" s="62"/>
      <c r="F19" s="62">
        <f>SUM(F17:F18)</f>
        <v>1</v>
      </c>
      <c r="G19" s="62"/>
      <c r="H19" s="62"/>
      <c r="I19" s="62">
        <f>SUM(I17:I18)</f>
        <v>-12</v>
      </c>
      <c r="K19" s="49"/>
    </row>
    <row r="20" spans="1:11" ht="15" customHeight="1">
      <c r="A20" s="48"/>
      <c r="B20" s="62"/>
      <c r="C20" s="62"/>
      <c r="D20" s="62"/>
      <c r="E20" s="62"/>
      <c r="F20" s="62"/>
      <c r="G20" s="62"/>
      <c r="H20" s="62"/>
      <c r="I20" s="62"/>
      <c r="K20" s="49"/>
    </row>
    <row r="21" spans="1:11" ht="15" customHeight="1">
      <c r="A21" s="48" t="s">
        <v>125</v>
      </c>
      <c r="B21" s="56"/>
      <c r="C21" s="56"/>
      <c r="D21" s="64"/>
      <c r="E21" s="56"/>
      <c r="F21" s="56"/>
      <c r="G21" s="64"/>
      <c r="H21" s="56"/>
      <c r="I21" s="56"/>
      <c r="J21" s="49"/>
      <c r="K21" s="49"/>
    </row>
    <row r="22" spans="1:11" ht="15" customHeight="1">
      <c r="A22" s="58" t="s">
        <v>126</v>
      </c>
      <c r="B22" s="56">
        <v>13</v>
      </c>
      <c r="C22" s="56">
        <v>12</v>
      </c>
      <c r="D22" s="56"/>
      <c r="E22" s="56">
        <v>3</v>
      </c>
      <c r="F22" s="56">
        <v>4</v>
      </c>
      <c r="G22" s="56"/>
      <c r="H22" s="56">
        <v>3</v>
      </c>
      <c r="I22" s="56">
        <v>3</v>
      </c>
      <c r="K22" s="49"/>
    </row>
    <row r="23" spans="1:11" ht="15" customHeight="1">
      <c r="A23" s="58" t="s">
        <v>166</v>
      </c>
      <c r="B23" s="56">
        <v>11</v>
      </c>
      <c r="C23" s="56">
        <v>8</v>
      </c>
      <c r="D23" s="56"/>
      <c r="E23" s="56">
        <v>0</v>
      </c>
      <c r="F23" s="56">
        <v>-1</v>
      </c>
      <c r="G23" s="56"/>
      <c r="H23" s="56">
        <v>-2</v>
      </c>
      <c r="I23" s="56">
        <v>-3</v>
      </c>
      <c r="K23" s="49"/>
    </row>
    <row r="24" spans="1:11" ht="15" customHeight="1">
      <c r="A24" s="58" t="s">
        <v>192</v>
      </c>
      <c r="B24" s="59"/>
      <c r="C24" s="59"/>
      <c r="D24" s="59"/>
      <c r="E24" s="59"/>
      <c r="F24" s="65"/>
      <c r="G24" s="59"/>
      <c r="H24" s="59"/>
      <c r="I24" s="59"/>
      <c r="K24" s="49"/>
    </row>
    <row r="25" spans="1:11" ht="15" customHeight="1">
      <c r="A25" s="58" t="s">
        <v>122</v>
      </c>
      <c r="B25" s="62">
        <f>SUM(B22:B24)</f>
        <v>24</v>
      </c>
      <c r="C25" s="62">
        <f>SUM(C22:C24)</f>
        <v>20</v>
      </c>
      <c r="D25" s="62"/>
      <c r="E25" s="62">
        <f>SUM(E22:E24)</f>
        <v>3</v>
      </c>
      <c r="F25" s="62">
        <f>SUM(F22:F24)</f>
        <v>3</v>
      </c>
      <c r="G25" s="62"/>
      <c r="H25" s="62">
        <f>SUM(H22:H24)</f>
        <v>1</v>
      </c>
      <c r="I25" s="62">
        <f>SUM(I22:I24)</f>
        <v>0</v>
      </c>
      <c r="K25" s="49"/>
    </row>
    <row r="26" spans="1:11" ht="15" customHeight="1">
      <c r="A26" s="48"/>
      <c r="B26" s="62"/>
      <c r="C26" s="62"/>
      <c r="D26" s="62"/>
      <c r="E26" s="62"/>
      <c r="F26" s="62"/>
      <c r="G26" s="62"/>
      <c r="H26" s="62"/>
      <c r="I26" s="62"/>
      <c r="K26" s="49"/>
    </row>
    <row r="27" spans="1:11" ht="15" customHeight="1">
      <c r="A27" s="48" t="s">
        <v>167</v>
      </c>
      <c r="B27" s="62"/>
      <c r="C27" s="62"/>
      <c r="D27" s="62"/>
      <c r="E27" s="62">
        <v>-2</v>
      </c>
      <c r="F27" s="62">
        <v>1</v>
      </c>
      <c r="G27" s="62"/>
      <c r="H27" s="62">
        <v>-3</v>
      </c>
      <c r="I27" s="62">
        <v>-1</v>
      </c>
      <c r="K27" s="49"/>
    </row>
    <row r="28" spans="1:11" ht="15" customHeight="1">
      <c r="A28" s="48"/>
      <c r="B28" s="62"/>
      <c r="C28" s="62"/>
      <c r="D28" s="62"/>
      <c r="E28" s="62"/>
      <c r="F28" s="62"/>
      <c r="G28" s="62"/>
      <c r="H28" s="62"/>
      <c r="I28" s="62"/>
      <c r="K28" s="49"/>
    </row>
    <row r="29" spans="1:11" ht="15" customHeight="1">
      <c r="A29" s="48" t="str">
        <f>A46</f>
        <v>Segmenttien välinen myynti</v>
      </c>
      <c r="B29" s="58">
        <v>-31</v>
      </c>
      <c r="C29" s="58">
        <v>-29</v>
      </c>
      <c r="D29" s="62"/>
      <c r="E29" s="62"/>
      <c r="F29" s="62"/>
      <c r="G29" s="62"/>
      <c r="H29" s="62"/>
      <c r="I29" s="62"/>
      <c r="K29" s="49"/>
    </row>
    <row r="30" spans="1:11" ht="15" customHeight="1">
      <c r="A30" s="48"/>
      <c r="B30" s="59"/>
      <c r="C30" s="59"/>
      <c r="D30" s="59"/>
      <c r="E30" s="59"/>
      <c r="F30" s="59"/>
      <c r="G30" s="59"/>
      <c r="H30" s="59"/>
      <c r="I30" s="59"/>
      <c r="K30" s="49"/>
    </row>
    <row r="31" spans="1:11" ht="15" customHeight="1">
      <c r="A31" s="48" t="s">
        <v>127</v>
      </c>
      <c r="B31" s="62">
        <f>+B10+B14+B19+B25+B27+B29</f>
        <v>333</v>
      </c>
      <c r="C31" s="62">
        <f>+C10+C14+C19+C25+C27+C29</f>
        <v>385</v>
      </c>
      <c r="D31" s="62"/>
      <c r="E31" s="62">
        <f>+E10+E14+E19+E25+E27+E29</f>
        <v>105</v>
      </c>
      <c r="F31" s="62">
        <v>107</v>
      </c>
      <c r="G31" s="62"/>
      <c r="H31" s="62">
        <v>45</v>
      </c>
      <c r="I31" s="62">
        <f>+I10+I14+I19+I25+I27+I29</f>
        <v>26</v>
      </c>
      <c r="K31" s="49"/>
    </row>
    <row r="32" spans="1:11" ht="15" customHeight="1">
      <c r="A32" s="48"/>
      <c r="B32" s="62"/>
      <c r="C32" s="62"/>
      <c r="D32" s="62"/>
      <c r="E32" s="62"/>
      <c r="F32" s="62"/>
      <c r="G32" s="62"/>
      <c r="H32" s="62"/>
      <c r="I32" s="62"/>
      <c r="K32" s="49"/>
    </row>
    <row r="33" spans="1:11" ht="15" customHeight="1">
      <c r="A33" s="48"/>
      <c r="B33" s="62"/>
      <c r="C33" s="62"/>
      <c r="D33" s="62"/>
      <c r="E33" s="62"/>
      <c r="F33" s="62"/>
      <c r="G33" s="62"/>
      <c r="H33" s="62"/>
      <c r="I33" s="62"/>
      <c r="K33" s="49"/>
    </row>
    <row r="34" spans="1:11" ht="15" customHeight="1">
      <c r="A34" s="48"/>
      <c r="B34" s="48"/>
      <c r="C34" s="48"/>
      <c r="D34" s="48"/>
      <c r="E34" s="48"/>
      <c r="F34" s="48"/>
      <c r="G34" s="48"/>
      <c r="H34" s="48"/>
      <c r="I34" s="48"/>
      <c r="K34" s="49"/>
    </row>
    <row r="35" spans="1:11" ht="15" customHeight="1">
      <c r="A35" s="47" t="s">
        <v>168</v>
      </c>
      <c r="B35" s="48"/>
      <c r="C35" s="48"/>
      <c r="D35" s="48"/>
      <c r="E35" s="48"/>
      <c r="F35" s="48"/>
      <c r="G35" s="48"/>
      <c r="H35" s="48"/>
      <c r="I35" s="48"/>
      <c r="K35" s="49"/>
    </row>
    <row r="36" spans="1:11" ht="15" customHeight="1">
      <c r="A36" s="48"/>
      <c r="B36" s="48"/>
      <c r="C36" s="48"/>
      <c r="D36" s="48"/>
      <c r="E36" s="48"/>
      <c r="F36" s="48"/>
      <c r="G36" s="48"/>
      <c r="H36" s="48"/>
      <c r="I36" s="48"/>
      <c r="K36" s="49"/>
    </row>
    <row r="37" spans="1:11" ht="15" customHeight="1">
      <c r="A37" s="48" t="s">
        <v>128</v>
      </c>
      <c r="B37" s="115" t="s">
        <v>177</v>
      </c>
      <c r="C37" s="115"/>
      <c r="D37" s="51"/>
      <c r="E37" s="115" t="s">
        <v>157</v>
      </c>
      <c r="F37" s="115"/>
      <c r="G37" s="51"/>
      <c r="H37" s="115" t="s">
        <v>158</v>
      </c>
      <c r="I37" s="115"/>
      <c r="K37" s="49"/>
    </row>
    <row r="38" spans="1:11" ht="15" customHeight="1">
      <c r="A38" s="48"/>
      <c r="B38" s="115" t="s">
        <v>212</v>
      </c>
      <c r="C38" s="116"/>
      <c r="D38" s="52"/>
      <c r="E38" s="115" t="s">
        <v>212</v>
      </c>
      <c r="F38" s="116"/>
      <c r="G38" s="52"/>
      <c r="H38" s="115" t="s">
        <v>212</v>
      </c>
      <c r="I38" s="116"/>
      <c r="K38" s="49"/>
    </row>
    <row r="39" spans="1:11" ht="15" customHeight="1">
      <c r="A39" s="48"/>
      <c r="B39" s="54">
        <v>2004</v>
      </c>
      <c r="C39" s="54">
        <v>2003</v>
      </c>
      <c r="D39" s="66"/>
      <c r="E39" s="54">
        <v>2004</v>
      </c>
      <c r="F39" s="54">
        <v>2003</v>
      </c>
      <c r="G39" s="66"/>
      <c r="H39" s="54">
        <v>2004</v>
      </c>
      <c r="I39" s="54">
        <v>2003</v>
      </c>
      <c r="K39" s="49"/>
    </row>
    <row r="40" spans="1:11" ht="15" customHeight="1">
      <c r="A40" s="48"/>
      <c r="B40" s="54"/>
      <c r="C40" s="54"/>
      <c r="D40" s="66"/>
      <c r="E40" s="54"/>
      <c r="F40" s="54"/>
      <c r="G40" s="66"/>
      <c r="H40" s="54"/>
      <c r="I40" s="54"/>
      <c r="K40" s="49"/>
    </row>
    <row r="41" spans="1:11" ht="15" customHeight="1">
      <c r="A41" s="48" t="s">
        <v>129</v>
      </c>
      <c r="B41" s="58">
        <v>179</v>
      </c>
      <c r="C41" s="58">
        <v>194</v>
      </c>
      <c r="D41" s="58"/>
      <c r="E41" s="58">
        <v>57</v>
      </c>
      <c r="F41" s="58">
        <v>58</v>
      </c>
      <c r="G41" s="58"/>
      <c r="H41" s="58">
        <v>25</v>
      </c>
      <c r="I41" s="58">
        <v>25</v>
      </c>
      <c r="K41" s="49"/>
    </row>
    <row r="42" spans="1:11" ht="15" customHeight="1">
      <c r="A42" s="48" t="s">
        <v>100</v>
      </c>
      <c r="B42" s="58">
        <v>161</v>
      </c>
      <c r="C42" s="58">
        <v>166</v>
      </c>
      <c r="D42" s="58"/>
      <c r="E42" s="58">
        <v>47</v>
      </c>
      <c r="F42" s="58">
        <v>45</v>
      </c>
      <c r="G42" s="58"/>
      <c r="H42" s="58">
        <v>21</v>
      </c>
      <c r="I42" s="58">
        <v>14</v>
      </c>
      <c r="K42" s="49"/>
    </row>
    <row r="43" spans="1:11" ht="15" customHeight="1">
      <c r="A43" s="48" t="s">
        <v>123</v>
      </c>
      <c r="B43" s="58"/>
      <c r="C43" s="58">
        <v>34</v>
      </c>
      <c r="D43" s="58"/>
      <c r="E43" s="58"/>
      <c r="F43" s="58">
        <v>1</v>
      </c>
      <c r="G43" s="58"/>
      <c r="H43" s="58"/>
      <c r="I43" s="58">
        <v>-12</v>
      </c>
      <c r="K43" s="49"/>
    </row>
    <row r="44" spans="1:11" ht="15" customHeight="1">
      <c r="A44" s="48" t="s">
        <v>125</v>
      </c>
      <c r="B44" s="58">
        <v>24</v>
      </c>
      <c r="C44" s="58">
        <v>20</v>
      </c>
      <c r="D44" s="58"/>
      <c r="E44" s="58">
        <v>3</v>
      </c>
      <c r="F44" s="58">
        <v>3</v>
      </c>
      <c r="G44" s="58"/>
      <c r="H44" s="58">
        <v>1</v>
      </c>
      <c r="I44" s="58">
        <v>0</v>
      </c>
      <c r="K44" s="49"/>
    </row>
    <row r="45" spans="1:11" ht="15" customHeight="1">
      <c r="A45" s="48" t="s">
        <v>156</v>
      </c>
      <c r="B45" s="58"/>
      <c r="C45" s="58"/>
      <c r="D45" s="58"/>
      <c r="E45" s="58">
        <v>-2</v>
      </c>
      <c r="F45" s="58">
        <v>1</v>
      </c>
      <c r="G45" s="58"/>
      <c r="H45" s="58">
        <v>-3</v>
      </c>
      <c r="I45" s="58">
        <v>-1</v>
      </c>
      <c r="K45" s="49"/>
    </row>
    <row r="46" spans="1:11" ht="15" customHeight="1">
      <c r="A46" s="48" t="s">
        <v>130</v>
      </c>
      <c r="B46" s="67">
        <v>-31</v>
      </c>
      <c r="C46" s="67">
        <v>-29</v>
      </c>
      <c r="D46" s="67"/>
      <c r="E46" s="67"/>
      <c r="F46" s="67"/>
      <c r="G46" s="67"/>
      <c r="H46" s="67"/>
      <c r="I46" s="67"/>
      <c r="K46" s="49"/>
    </row>
    <row r="47" spans="1:11" ht="15" customHeight="1">
      <c r="A47" s="48" t="s">
        <v>127</v>
      </c>
      <c r="B47" s="58">
        <f>SUM(B41:B46)</f>
        <v>333</v>
      </c>
      <c r="C47" s="58">
        <f>SUM(C41:C46)</f>
        <v>385</v>
      </c>
      <c r="D47" s="58"/>
      <c r="E47" s="58">
        <f>SUM(E41:E46)</f>
        <v>105</v>
      </c>
      <c r="F47" s="58">
        <v>107</v>
      </c>
      <c r="G47" s="58"/>
      <c r="H47" s="58">
        <v>45</v>
      </c>
      <c r="I47" s="58">
        <f>SUM(I41:I46)</f>
        <v>26</v>
      </c>
      <c r="K47" s="49"/>
    </row>
    <row r="48" spans="1:11" ht="15" customHeight="1">
      <c r="A48" s="53"/>
      <c r="B48" s="53"/>
      <c r="C48" s="53"/>
      <c r="D48" s="53"/>
      <c r="E48" s="53"/>
      <c r="F48" s="53"/>
      <c r="G48" s="53"/>
      <c r="H48" s="53"/>
      <c r="I48" s="53"/>
      <c r="K48" s="49"/>
    </row>
    <row r="49" spans="1:11" ht="15" customHeight="1">
      <c r="A49" s="48"/>
      <c r="B49" s="48"/>
      <c r="C49" s="48"/>
      <c r="D49" s="48"/>
      <c r="E49" s="48"/>
      <c r="F49" s="48"/>
      <c r="G49" s="48"/>
      <c r="H49" s="48"/>
      <c r="I49" s="48"/>
      <c r="K49" s="49"/>
    </row>
    <row r="50" spans="1:11" ht="15" customHeight="1">
      <c r="A50" s="58" t="s">
        <v>169</v>
      </c>
      <c r="B50" s="58"/>
      <c r="C50" s="58"/>
      <c r="D50" s="48"/>
      <c r="E50" s="48"/>
      <c r="F50" s="48"/>
      <c r="G50" s="48"/>
      <c r="H50" s="48"/>
      <c r="I50" s="53"/>
      <c r="K50" s="49"/>
    </row>
    <row r="51" spans="1:11" s="69" customFormat="1" ht="15" customHeight="1">
      <c r="A51" s="62" t="s">
        <v>193</v>
      </c>
      <c r="B51" s="62"/>
      <c r="C51" s="62"/>
      <c r="D51" s="68"/>
      <c r="E51" s="68"/>
      <c r="F51" s="68"/>
      <c r="G51" s="68"/>
      <c r="H51" s="68"/>
      <c r="I51" s="55"/>
      <c r="K51" s="70"/>
    </row>
    <row r="52" spans="1:11" s="69" customFormat="1" ht="15" customHeight="1">
      <c r="A52" s="62" t="s">
        <v>194</v>
      </c>
      <c r="B52" s="62"/>
      <c r="C52" s="62"/>
      <c r="D52" s="68"/>
      <c r="E52" s="68"/>
      <c r="F52" s="68"/>
      <c r="G52" s="68"/>
      <c r="H52" s="68"/>
      <c r="I52" s="55"/>
      <c r="K52" s="70"/>
    </row>
    <row r="53" spans="1:11" ht="15" customHeight="1">
      <c r="A53" s="58" t="s">
        <v>173</v>
      </c>
      <c r="B53" s="63"/>
      <c r="C53" s="63"/>
      <c r="D53" s="71"/>
      <c r="E53" s="71"/>
      <c r="F53" s="71"/>
      <c r="G53" s="71"/>
      <c r="H53" s="71"/>
      <c r="I53" s="41"/>
      <c r="K53" s="49"/>
    </row>
    <row r="54" spans="1:11" ht="15" customHeight="1">
      <c r="A54" s="40" t="s">
        <v>174</v>
      </c>
      <c r="K54" s="49"/>
    </row>
    <row r="55" s="69" customFormat="1" ht="14.25" customHeight="1">
      <c r="A55" s="69" t="s">
        <v>170</v>
      </c>
    </row>
    <row r="56" ht="15" customHeight="1"/>
    <row r="57" ht="15" customHeight="1"/>
  </sheetData>
  <mergeCells count="12">
    <mergeCell ref="B5:C5"/>
    <mergeCell ref="E5:F5"/>
    <mergeCell ref="H5:I5"/>
    <mergeCell ref="H4:I4"/>
    <mergeCell ref="E4:F4"/>
    <mergeCell ref="B4:C4"/>
    <mergeCell ref="B38:C38"/>
    <mergeCell ref="E38:F38"/>
    <mergeCell ref="H38:I38"/>
    <mergeCell ref="B37:C37"/>
    <mergeCell ref="E37:F37"/>
    <mergeCell ref="H37:I37"/>
  </mergeCells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1">
      <selection activeCell="O47" sqref="O47"/>
    </sheetView>
  </sheetViews>
  <sheetFormatPr defaultColWidth="9.140625" defaultRowHeight="12.75"/>
  <cols>
    <col min="1" max="1" width="33.00390625" style="49" customWidth="1"/>
    <col min="2" max="3" width="11.140625" style="49" bestFit="1" customWidth="1"/>
    <col min="4" max="4" width="2.8515625" style="49" customWidth="1"/>
    <col min="5" max="6" width="11.140625" style="49" bestFit="1" customWidth="1"/>
    <col min="7" max="7" width="2.8515625" style="49" customWidth="1"/>
    <col min="8" max="9" width="11.140625" style="49" bestFit="1" customWidth="1"/>
    <col min="10" max="10" width="5.28125" style="49" customWidth="1"/>
    <col min="11" max="16384" width="11.421875" style="49" customWidth="1"/>
  </cols>
  <sheetData>
    <row r="1" spans="1:9" ht="15" customHeight="1">
      <c r="A1" s="72" t="s">
        <v>179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3" t="s">
        <v>161</v>
      </c>
      <c r="B2" s="74"/>
      <c r="C2" s="73"/>
      <c r="D2" s="73"/>
      <c r="E2" s="73"/>
      <c r="F2" s="73"/>
      <c r="G2" s="73"/>
      <c r="H2" s="73"/>
      <c r="I2" s="73"/>
    </row>
    <row r="3" spans="1:9" ht="1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5" customHeight="1">
      <c r="A4" s="75"/>
      <c r="B4" s="117" t="s">
        <v>177</v>
      </c>
      <c r="C4" s="117"/>
      <c r="D4" s="76"/>
      <c r="E4" s="117" t="s">
        <v>110</v>
      </c>
      <c r="F4" s="117"/>
      <c r="G4" s="76"/>
      <c r="H4" s="117" t="s">
        <v>158</v>
      </c>
      <c r="I4" s="117"/>
    </row>
    <row r="5" spans="1:9" ht="15" customHeight="1">
      <c r="A5" s="75"/>
      <c r="B5" s="117" t="s">
        <v>213</v>
      </c>
      <c r="C5" s="118"/>
      <c r="D5" s="77"/>
      <c r="E5" s="117" t="s">
        <v>213</v>
      </c>
      <c r="F5" s="118"/>
      <c r="G5" s="77"/>
      <c r="H5" s="117" t="s">
        <v>213</v>
      </c>
      <c r="I5" s="118"/>
    </row>
    <row r="6" spans="1:9" ht="15" customHeight="1">
      <c r="A6" s="78"/>
      <c r="B6" s="79">
        <v>2004</v>
      </c>
      <c r="C6" s="79">
        <v>2003</v>
      </c>
      <c r="D6" s="80"/>
      <c r="E6" s="79">
        <v>2004</v>
      </c>
      <c r="F6" s="79">
        <v>2003</v>
      </c>
      <c r="G6" s="80"/>
      <c r="H6" s="79">
        <v>2004</v>
      </c>
      <c r="I6" s="79">
        <v>2003</v>
      </c>
    </row>
    <row r="7" spans="1:9" ht="15" customHeight="1">
      <c r="A7" s="78"/>
      <c r="B7" s="79"/>
      <c r="C7" s="79"/>
      <c r="D7" s="80"/>
      <c r="E7" s="79"/>
      <c r="F7" s="79"/>
      <c r="G7" s="80"/>
      <c r="H7" s="79"/>
      <c r="I7" s="79"/>
    </row>
    <row r="8" spans="1:9" ht="15" customHeight="1">
      <c r="A8" s="73" t="s">
        <v>129</v>
      </c>
      <c r="B8" s="81">
        <f>179+175+179</f>
        <v>533</v>
      </c>
      <c r="C8" s="81">
        <v>556</v>
      </c>
      <c r="D8" s="81"/>
      <c r="E8" s="81">
        <f>66+44+57</f>
        <v>167</v>
      </c>
      <c r="F8" s="81">
        <v>147</v>
      </c>
      <c r="G8" s="81"/>
      <c r="H8" s="81">
        <v>106</v>
      </c>
      <c r="I8" s="81">
        <v>73</v>
      </c>
    </row>
    <row r="9" spans="1:9" ht="15" customHeight="1">
      <c r="A9" s="82" t="s">
        <v>192</v>
      </c>
      <c r="B9" s="83"/>
      <c r="C9" s="83"/>
      <c r="D9" s="83"/>
      <c r="E9" s="83"/>
      <c r="F9" s="83"/>
      <c r="G9" s="83"/>
      <c r="H9" s="83">
        <v>-29</v>
      </c>
      <c r="I9" s="83">
        <v>-29</v>
      </c>
    </row>
    <row r="10" spans="1:9" ht="15" customHeight="1">
      <c r="A10" s="82" t="s">
        <v>122</v>
      </c>
      <c r="B10" s="84">
        <f>SUM(B8:B9)</f>
        <v>533</v>
      </c>
      <c r="C10" s="84">
        <f>SUM(C8:C9)</f>
        <v>556</v>
      </c>
      <c r="D10" s="84"/>
      <c r="E10" s="84">
        <f>SUM(E8:E9)</f>
        <v>167</v>
      </c>
      <c r="F10" s="84">
        <f>SUM(F8:F9)</f>
        <v>147</v>
      </c>
      <c r="G10" s="84"/>
      <c r="H10" s="84">
        <f>SUM(H8:H9)</f>
        <v>77</v>
      </c>
      <c r="I10" s="84">
        <f>SUM(I8:I9)</f>
        <v>44</v>
      </c>
    </row>
    <row r="11" spans="1:9" ht="15" customHeight="1">
      <c r="A11" s="73"/>
      <c r="B11" s="84"/>
      <c r="C11" s="84"/>
      <c r="D11" s="84"/>
      <c r="E11" s="84"/>
      <c r="F11" s="84"/>
      <c r="G11" s="84"/>
      <c r="H11" s="84"/>
      <c r="I11" s="84"/>
    </row>
    <row r="12" spans="1:9" ht="15" customHeight="1">
      <c r="A12" s="73" t="s">
        <v>100</v>
      </c>
      <c r="B12" s="82">
        <f>164+166+161</f>
        <v>491</v>
      </c>
      <c r="C12" s="85">
        <v>515</v>
      </c>
      <c r="D12" s="85"/>
      <c r="E12" s="85">
        <f>52+45+47</f>
        <v>144</v>
      </c>
      <c r="F12" s="82">
        <v>137</v>
      </c>
      <c r="G12" s="85"/>
      <c r="H12" s="85">
        <v>66</v>
      </c>
      <c r="I12" s="85">
        <v>52</v>
      </c>
    </row>
    <row r="13" spans="1:9" ht="15" customHeight="1">
      <c r="A13" s="82" t="s">
        <v>192</v>
      </c>
      <c r="B13" s="86"/>
      <c r="C13" s="87"/>
      <c r="D13" s="87"/>
      <c r="E13" s="87"/>
      <c r="F13" s="86"/>
      <c r="G13" s="87"/>
      <c r="H13" s="87">
        <v>-2</v>
      </c>
      <c r="I13" s="87">
        <v>-3</v>
      </c>
    </row>
    <row r="14" spans="1:9" ht="15" customHeight="1">
      <c r="A14" s="82" t="s">
        <v>122</v>
      </c>
      <c r="B14" s="84">
        <f>SUM(B12:B13)</f>
        <v>491</v>
      </c>
      <c r="C14" s="84">
        <f>SUM(C12:C13)</f>
        <v>515</v>
      </c>
      <c r="D14" s="84"/>
      <c r="E14" s="84">
        <f>SUM(E12:E13)</f>
        <v>144</v>
      </c>
      <c r="F14" s="84">
        <f>SUM(F12:F13)</f>
        <v>137</v>
      </c>
      <c r="G14" s="84"/>
      <c r="H14" s="84">
        <f>SUM(H12:H13)</f>
        <v>64</v>
      </c>
      <c r="I14" s="84">
        <f>SUM(I12:I13)</f>
        <v>49</v>
      </c>
    </row>
    <row r="15" spans="1:9" ht="15" customHeight="1">
      <c r="A15" s="73"/>
      <c r="B15" s="84"/>
      <c r="C15" s="84"/>
      <c r="D15" s="84"/>
      <c r="E15" s="84"/>
      <c r="F15" s="84"/>
      <c r="G15" s="84"/>
      <c r="H15" s="84"/>
      <c r="I15" s="84"/>
    </row>
    <row r="16" spans="1:9" ht="15" customHeight="1">
      <c r="A16" s="73" t="s">
        <v>123</v>
      </c>
      <c r="B16" s="88"/>
      <c r="C16" s="88"/>
      <c r="D16" s="88"/>
      <c r="E16" s="88"/>
      <c r="F16" s="88"/>
      <c r="G16" s="88"/>
      <c r="H16" s="88"/>
      <c r="I16" s="88"/>
    </row>
    <row r="17" spans="1:9" ht="15" customHeight="1">
      <c r="A17" s="82" t="s">
        <v>124</v>
      </c>
      <c r="B17" s="81"/>
      <c r="C17" s="81">
        <v>101</v>
      </c>
      <c r="D17" s="81"/>
      <c r="E17" s="81"/>
      <c r="F17" s="81">
        <v>2</v>
      </c>
      <c r="G17" s="81"/>
      <c r="H17" s="81"/>
      <c r="I17" s="81">
        <v>-23</v>
      </c>
    </row>
    <row r="18" spans="1:9" ht="15" customHeight="1">
      <c r="A18" s="82" t="s">
        <v>192</v>
      </c>
      <c r="B18" s="89"/>
      <c r="C18" s="89"/>
      <c r="D18" s="89"/>
      <c r="E18" s="89"/>
      <c r="F18" s="89"/>
      <c r="G18" s="89"/>
      <c r="H18" s="89"/>
      <c r="I18" s="89">
        <v>-8</v>
      </c>
    </row>
    <row r="19" spans="1:9" ht="15" customHeight="1">
      <c r="A19" s="82" t="s">
        <v>122</v>
      </c>
      <c r="B19" s="84"/>
      <c r="C19" s="84">
        <f>SUM(C17:C18)</f>
        <v>101</v>
      </c>
      <c r="D19" s="84"/>
      <c r="E19" s="84"/>
      <c r="F19" s="84">
        <f>SUM(F17:F18)</f>
        <v>2</v>
      </c>
      <c r="G19" s="84"/>
      <c r="H19" s="84"/>
      <c r="I19" s="84">
        <f>SUM(I17:I18)</f>
        <v>-31</v>
      </c>
    </row>
    <row r="20" spans="1:9" ht="15" customHeight="1">
      <c r="A20" s="73"/>
      <c r="B20" s="84"/>
      <c r="C20" s="84"/>
      <c r="D20" s="84"/>
      <c r="E20" s="84"/>
      <c r="F20" s="84"/>
      <c r="G20" s="84"/>
      <c r="H20" s="84"/>
      <c r="I20" s="84"/>
    </row>
    <row r="21" spans="1:9" ht="15" customHeight="1">
      <c r="A21" s="73" t="s">
        <v>125</v>
      </c>
      <c r="B21" s="88"/>
      <c r="C21" s="88"/>
      <c r="D21" s="88"/>
      <c r="E21" s="88"/>
      <c r="F21" s="88"/>
      <c r="G21" s="88"/>
      <c r="H21" s="88"/>
      <c r="I21" s="88"/>
    </row>
    <row r="22" spans="1:9" ht="15" customHeight="1">
      <c r="A22" s="82" t="s">
        <v>126</v>
      </c>
      <c r="B22" s="84">
        <v>42</v>
      </c>
      <c r="C22" s="84">
        <v>41</v>
      </c>
      <c r="D22" s="84"/>
      <c r="E22" s="84">
        <v>12</v>
      </c>
      <c r="F22" s="84">
        <v>7</v>
      </c>
      <c r="G22" s="84"/>
      <c r="H22" s="84">
        <v>10</v>
      </c>
      <c r="I22" s="84">
        <v>5</v>
      </c>
    </row>
    <row r="23" spans="1:9" ht="15" customHeight="1">
      <c r="A23" s="82" t="s">
        <v>166</v>
      </c>
      <c r="B23" s="84">
        <v>34</v>
      </c>
      <c r="C23" s="84">
        <v>31</v>
      </c>
      <c r="D23" s="84"/>
      <c r="E23" s="84">
        <v>-1</v>
      </c>
      <c r="F23" s="84">
        <v>-3</v>
      </c>
      <c r="G23" s="84"/>
      <c r="H23" s="84">
        <v>-5</v>
      </c>
      <c r="I23" s="84">
        <v>-9</v>
      </c>
    </row>
    <row r="24" spans="1:9" ht="15" customHeight="1">
      <c r="A24" s="82" t="s">
        <v>192</v>
      </c>
      <c r="B24" s="83"/>
      <c r="C24" s="83"/>
      <c r="D24" s="83"/>
      <c r="E24" s="83"/>
      <c r="F24" s="83"/>
      <c r="G24" s="83"/>
      <c r="H24" s="83"/>
      <c r="I24" s="83"/>
    </row>
    <row r="25" spans="1:9" ht="15" customHeight="1">
      <c r="A25" s="73" t="s">
        <v>122</v>
      </c>
      <c r="B25" s="84">
        <f>SUM(B21:B24)</f>
        <v>76</v>
      </c>
      <c r="C25" s="84">
        <f>SUM(C21:C24)</f>
        <v>72</v>
      </c>
      <c r="D25" s="84"/>
      <c r="E25" s="84">
        <f>SUM(E21:E24)</f>
        <v>11</v>
      </c>
      <c r="F25" s="84">
        <f>SUM(F21:F24)</f>
        <v>4</v>
      </c>
      <c r="G25" s="84"/>
      <c r="H25" s="84">
        <f>SUM(H21:H24)</f>
        <v>5</v>
      </c>
      <c r="I25" s="84">
        <f>SUM(I21:I24)</f>
        <v>-4</v>
      </c>
    </row>
    <row r="26" spans="1:9" ht="15" customHeight="1">
      <c r="A26" s="73"/>
      <c r="B26" s="84"/>
      <c r="C26" s="84"/>
      <c r="D26" s="84"/>
      <c r="E26" s="84"/>
      <c r="F26" s="84"/>
      <c r="G26" s="84"/>
      <c r="H26" s="84"/>
      <c r="I26" s="84"/>
    </row>
    <row r="27" spans="1:9" ht="15" customHeight="1">
      <c r="A27" s="73" t="s">
        <v>167</v>
      </c>
      <c r="B27" s="84"/>
      <c r="C27" s="84">
        <v>1</v>
      </c>
      <c r="D27" s="84"/>
      <c r="E27" s="84">
        <v>-3</v>
      </c>
      <c r="F27" s="84">
        <v>-1</v>
      </c>
      <c r="G27" s="84"/>
      <c r="H27" s="84">
        <v>-8</v>
      </c>
      <c r="I27" s="84">
        <v>-8</v>
      </c>
    </row>
    <row r="28" spans="1:9" ht="15" customHeight="1">
      <c r="A28" s="73"/>
      <c r="B28" s="84"/>
      <c r="C28" s="84"/>
      <c r="D28" s="84"/>
      <c r="E28" s="84"/>
      <c r="F28" s="84"/>
      <c r="G28" s="84"/>
      <c r="H28" s="84"/>
      <c r="I28" s="84"/>
    </row>
    <row r="29" spans="1:9" ht="15" customHeight="1">
      <c r="A29" s="73" t="s">
        <v>130</v>
      </c>
      <c r="B29" s="84">
        <v>-95</v>
      </c>
      <c r="C29" s="84">
        <v>-98</v>
      </c>
      <c r="D29" s="84"/>
      <c r="E29" s="84"/>
      <c r="F29" s="84"/>
      <c r="G29" s="84"/>
      <c r="H29" s="84"/>
      <c r="I29" s="84"/>
    </row>
    <row r="30" spans="1:9" ht="15" customHeight="1">
      <c r="A30" s="73"/>
      <c r="B30" s="83"/>
      <c r="C30" s="83"/>
      <c r="D30" s="83"/>
      <c r="E30" s="83"/>
      <c r="F30" s="83"/>
      <c r="G30" s="83"/>
      <c r="H30" s="83"/>
      <c r="I30" s="83"/>
    </row>
    <row r="31" spans="1:9" ht="15" customHeight="1">
      <c r="A31" s="73" t="s">
        <v>127</v>
      </c>
      <c r="B31" s="90">
        <f>+B27+B25+B19+B10+B14+B45</f>
        <v>1005</v>
      </c>
      <c r="C31" s="90">
        <f>+C27+C25+C19+C10+C14+C45</f>
        <v>1147</v>
      </c>
      <c r="D31" s="84"/>
      <c r="E31" s="84">
        <f>+E27+E25+E19+E10+E14+E45</f>
        <v>319</v>
      </c>
      <c r="F31" s="84">
        <f>+F27+F25+F19+F10+F14+F45</f>
        <v>289</v>
      </c>
      <c r="G31" s="84"/>
      <c r="H31" s="84">
        <v>139</v>
      </c>
      <c r="I31" s="84">
        <v>49</v>
      </c>
    </row>
    <row r="32" spans="1:9" ht="15" customHeight="1">
      <c r="A32" s="73"/>
      <c r="B32" s="84"/>
      <c r="C32" s="84"/>
      <c r="D32" s="84"/>
      <c r="E32" s="84"/>
      <c r="F32" s="84"/>
      <c r="G32" s="84"/>
      <c r="H32" s="84"/>
      <c r="I32" s="84"/>
    </row>
    <row r="33" spans="1:9" ht="15" customHeight="1">
      <c r="A33" s="73"/>
      <c r="B33" s="84"/>
      <c r="C33" s="84"/>
      <c r="D33" s="84"/>
      <c r="E33" s="84"/>
      <c r="F33" s="84"/>
      <c r="G33" s="84"/>
      <c r="H33" s="84"/>
      <c r="I33" s="84"/>
    </row>
    <row r="34" spans="1:9" ht="15" customHeight="1">
      <c r="A34" s="73"/>
      <c r="B34" s="73"/>
      <c r="C34" s="73"/>
      <c r="D34" s="73"/>
      <c r="E34" s="73"/>
      <c r="F34" s="73"/>
      <c r="G34" s="73"/>
      <c r="H34" s="73"/>
      <c r="I34" s="73"/>
    </row>
    <row r="35" spans="1:9" ht="15" customHeight="1">
      <c r="A35" s="72" t="s">
        <v>168</v>
      </c>
      <c r="B35" s="73"/>
      <c r="C35" s="73"/>
      <c r="D35" s="73"/>
      <c r="E35" s="73"/>
      <c r="F35" s="73"/>
      <c r="G35" s="73"/>
      <c r="H35" s="73"/>
      <c r="I35" s="73"/>
    </row>
    <row r="36" spans="1:9" ht="15" customHeight="1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15" customHeight="1">
      <c r="A37" s="73" t="s">
        <v>128</v>
      </c>
      <c r="B37" s="117" t="s">
        <v>177</v>
      </c>
      <c r="C37" s="117"/>
      <c r="D37" s="76"/>
      <c r="E37" s="117" t="s">
        <v>157</v>
      </c>
      <c r="F37" s="117"/>
      <c r="G37" s="76"/>
      <c r="H37" s="117" t="s">
        <v>158</v>
      </c>
      <c r="I37" s="117"/>
    </row>
    <row r="38" spans="1:9" ht="15" customHeight="1">
      <c r="A38" s="73"/>
      <c r="B38" s="117" t="s">
        <v>213</v>
      </c>
      <c r="C38" s="118"/>
      <c r="D38" s="77"/>
      <c r="E38" s="117" t="s">
        <v>213</v>
      </c>
      <c r="F38" s="118"/>
      <c r="G38" s="77"/>
      <c r="H38" s="117" t="s">
        <v>213</v>
      </c>
      <c r="I38" s="118"/>
    </row>
    <row r="39" spans="1:9" ht="15" customHeight="1">
      <c r="A39" s="73"/>
      <c r="B39" s="79">
        <v>2004</v>
      </c>
      <c r="C39" s="79">
        <v>2003</v>
      </c>
      <c r="D39" s="91"/>
      <c r="E39" s="79">
        <v>2004</v>
      </c>
      <c r="F39" s="79">
        <v>2003</v>
      </c>
      <c r="G39" s="91"/>
      <c r="H39" s="79">
        <v>2004</v>
      </c>
      <c r="I39" s="79">
        <v>2003</v>
      </c>
    </row>
    <row r="40" spans="1:9" ht="15" customHeight="1">
      <c r="A40" s="73" t="s">
        <v>129</v>
      </c>
      <c r="B40" s="82">
        <f>179+175+179</f>
        <v>533</v>
      </c>
      <c r="C40" s="82">
        <f>C8</f>
        <v>556</v>
      </c>
      <c r="D40" s="82"/>
      <c r="E40" s="82">
        <f>66+44+57</f>
        <v>167</v>
      </c>
      <c r="F40" s="82">
        <f>+F8</f>
        <v>147</v>
      </c>
      <c r="G40" s="82"/>
      <c r="H40" s="82">
        <f>37+15+25</f>
        <v>77</v>
      </c>
      <c r="I40" s="82">
        <f>I10</f>
        <v>44</v>
      </c>
    </row>
    <row r="41" spans="1:9" ht="15" customHeight="1">
      <c r="A41" s="73" t="s">
        <v>100</v>
      </c>
      <c r="B41" s="82">
        <f>164+166+161</f>
        <v>491</v>
      </c>
      <c r="C41" s="82">
        <f>+C14</f>
        <v>515</v>
      </c>
      <c r="D41" s="82"/>
      <c r="E41" s="82">
        <f>52+45+47</f>
        <v>144</v>
      </c>
      <c r="F41" s="82">
        <f>+F14</f>
        <v>137</v>
      </c>
      <c r="G41" s="82"/>
      <c r="H41" s="82">
        <f>25+18+21</f>
        <v>64</v>
      </c>
      <c r="I41" s="82">
        <f>I14</f>
        <v>49</v>
      </c>
    </row>
    <row r="42" spans="1:9" ht="15" customHeight="1">
      <c r="A42" s="73" t="s">
        <v>123</v>
      </c>
      <c r="B42" s="82"/>
      <c r="C42" s="82">
        <f>C19</f>
        <v>101</v>
      </c>
      <c r="D42" s="82"/>
      <c r="E42" s="82"/>
      <c r="F42" s="82">
        <f>+F19</f>
        <v>2</v>
      </c>
      <c r="G42" s="82"/>
      <c r="H42" s="82"/>
      <c r="I42" s="82">
        <f>+I19</f>
        <v>-31</v>
      </c>
    </row>
    <row r="43" spans="1:9" ht="15" customHeight="1">
      <c r="A43" s="73" t="s">
        <v>125</v>
      </c>
      <c r="B43" s="82">
        <f>24+28+24</f>
        <v>76</v>
      </c>
      <c r="C43" s="82">
        <f>C25</f>
        <v>72</v>
      </c>
      <c r="D43" s="82"/>
      <c r="E43" s="82">
        <v>11</v>
      </c>
      <c r="F43" s="82">
        <f>F25</f>
        <v>4</v>
      </c>
      <c r="G43" s="82"/>
      <c r="H43" s="82">
        <f>1+3+1</f>
        <v>5</v>
      </c>
      <c r="I43" s="82">
        <f>I25</f>
        <v>-4</v>
      </c>
    </row>
    <row r="44" spans="1:9" ht="15" customHeight="1">
      <c r="A44" s="73" t="s">
        <v>156</v>
      </c>
      <c r="B44" s="82"/>
      <c r="C44" s="82">
        <v>1</v>
      </c>
      <c r="D44" s="82"/>
      <c r="E44" s="82">
        <v>-3</v>
      </c>
      <c r="F44" s="82">
        <f>F27</f>
        <v>-1</v>
      </c>
      <c r="G44" s="82"/>
      <c r="H44" s="82">
        <v>-8</v>
      </c>
      <c r="I44" s="82">
        <f>I27</f>
        <v>-8</v>
      </c>
    </row>
    <row r="45" spans="1:9" ht="15" customHeight="1">
      <c r="A45" s="73" t="s">
        <v>130</v>
      </c>
      <c r="B45" s="86">
        <f>-34-30-31</f>
        <v>-95</v>
      </c>
      <c r="C45" s="86">
        <v>-98</v>
      </c>
      <c r="D45" s="86"/>
      <c r="E45" s="86"/>
      <c r="F45" s="86"/>
      <c r="G45" s="86"/>
      <c r="H45" s="86"/>
      <c r="I45" s="86"/>
    </row>
    <row r="46" spans="1:9" ht="15" customHeight="1">
      <c r="A46" s="73" t="s">
        <v>127</v>
      </c>
      <c r="B46" s="92">
        <f>SUM(B40:B45)</f>
        <v>1005</v>
      </c>
      <c r="C46" s="92">
        <f>SUM(C40:C45)</f>
        <v>1147</v>
      </c>
      <c r="D46" s="82"/>
      <c r="E46" s="82">
        <f>SUM(E40:E45)</f>
        <v>319</v>
      </c>
      <c r="F46" s="82">
        <f>SUM(F40:F45)</f>
        <v>289</v>
      </c>
      <c r="G46" s="82"/>
      <c r="H46" s="82">
        <v>139</v>
      </c>
      <c r="I46" s="82">
        <v>49</v>
      </c>
    </row>
    <row r="47" spans="1:9" ht="15" customHeight="1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15" customHeight="1">
      <c r="A48" s="73"/>
      <c r="B48" s="73"/>
      <c r="C48" s="73"/>
      <c r="D48" s="73"/>
      <c r="E48" s="73"/>
      <c r="F48" s="73"/>
      <c r="G48" s="73"/>
      <c r="H48" s="73"/>
      <c r="I48" s="73"/>
    </row>
    <row r="49" spans="1:11" s="40" customFormat="1" ht="15" customHeight="1">
      <c r="A49" s="58" t="s">
        <v>169</v>
      </c>
      <c r="B49" s="58"/>
      <c r="C49" s="58"/>
      <c r="D49" s="48"/>
      <c r="E49" s="48"/>
      <c r="F49" s="48"/>
      <c r="G49" s="48"/>
      <c r="H49" s="48"/>
      <c r="I49" s="53"/>
      <c r="K49" s="49"/>
    </row>
    <row r="50" spans="1:11" s="69" customFormat="1" ht="15" customHeight="1">
      <c r="A50" s="62" t="s">
        <v>193</v>
      </c>
      <c r="B50" s="62"/>
      <c r="C50" s="62"/>
      <c r="D50" s="68"/>
      <c r="E50" s="68"/>
      <c r="F50" s="68"/>
      <c r="G50" s="68"/>
      <c r="H50" s="68"/>
      <c r="I50" s="55"/>
      <c r="K50" s="70"/>
    </row>
    <row r="51" spans="1:11" s="69" customFormat="1" ht="15" customHeight="1">
      <c r="A51" s="62" t="s">
        <v>194</v>
      </c>
      <c r="B51" s="62"/>
      <c r="C51" s="62"/>
      <c r="D51" s="68"/>
      <c r="E51" s="68"/>
      <c r="F51" s="68"/>
      <c r="G51" s="68"/>
      <c r="H51" s="68"/>
      <c r="I51" s="55"/>
      <c r="K51" s="70"/>
    </row>
    <row r="52" spans="1:11" s="40" customFormat="1" ht="15" customHeight="1">
      <c r="A52" s="58" t="s">
        <v>173</v>
      </c>
      <c r="B52" s="63"/>
      <c r="C52" s="63"/>
      <c r="D52" s="71"/>
      <c r="E52" s="71"/>
      <c r="F52" s="71"/>
      <c r="G52" s="71"/>
      <c r="H52" s="71"/>
      <c r="I52" s="41"/>
      <c r="K52" s="49"/>
    </row>
    <row r="53" spans="1:11" s="40" customFormat="1" ht="15" customHeight="1">
      <c r="A53" s="40" t="s">
        <v>174</v>
      </c>
      <c r="K53" s="49"/>
    </row>
    <row r="54" s="69" customFormat="1" ht="14.25" customHeight="1">
      <c r="A54" s="69" t="s">
        <v>170</v>
      </c>
    </row>
    <row r="55" ht="12.75">
      <c r="I55" s="93"/>
    </row>
  </sheetData>
  <mergeCells count="12">
    <mergeCell ref="B4:C4"/>
    <mergeCell ref="E4:F4"/>
    <mergeCell ref="H4:I4"/>
    <mergeCell ref="B5:C5"/>
    <mergeCell ref="E5:F5"/>
    <mergeCell ref="H5:I5"/>
    <mergeCell ref="B38:C38"/>
    <mergeCell ref="E38:F38"/>
    <mergeCell ref="H38:I38"/>
    <mergeCell ref="H37:I37"/>
    <mergeCell ref="E37:F37"/>
    <mergeCell ref="B37:C37"/>
  </mergeCells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7">
      <selection activeCell="G34" sqref="G34"/>
    </sheetView>
  </sheetViews>
  <sheetFormatPr defaultColWidth="9.140625" defaultRowHeight="12.75"/>
  <cols>
    <col min="1" max="1" width="33.8515625" style="4" customWidth="1"/>
    <col min="2" max="2" width="12.7109375" style="4" customWidth="1"/>
    <col min="3" max="3" width="2.8515625" style="4" customWidth="1"/>
    <col min="4" max="4" width="14.57421875" style="4" customWidth="1"/>
    <col min="5" max="6" width="14.00390625" style="4" customWidth="1"/>
    <col min="7" max="7" width="15.140625" style="4" customWidth="1"/>
    <col min="8" max="16384" width="11.421875" style="4" customWidth="1"/>
  </cols>
  <sheetData>
    <row r="1" spans="1:7" ht="15.75">
      <c r="A1" s="2" t="s">
        <v>175</v>
      </c>
      <c r="B1" s="3"/>
      <c r="C1" s="3"/>
      <c r="D1" s="3"/>
      <c r="E1" s="3"/>
      <c r="F1" s="3"/>
      <c r="G1" s="3"/>
    </row>
    <row r="2" spans="1:7" ht="15">
      <c r="A2" s="5" t="s">
        <v>161</v>
      </c>
      <c r="B2" s="3"/>
      <c r="C2" s="3"/>
      <c r="D2" s="3"/>
      <c r="E2" s="3"/>
      <c r="F2" s="3"/>
      <c r="G2" s="3"/>
    </row>
    <row r="3" spans="1:7" ht="15">
      <c r="A3" s="3"/>
      <c r="B3" s="11">
        <v>38260</v>
      </c>
      <c r="D3" s="94">
        <v>38168</v>
      </c>
      <c r="E3" s="94">
        <v>38077</v>
      </c>
      <c r="F3" s="94">
        <v>37986</v>
      </c>
      <c r="G3" s="94">
        <v>37894</v>
      </c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5" t="s">
        <v>131</v>
      </c>
      <c r="B5" s="3"/>
      <c r="C5" s="3"/>
      <c r="D5" s="3"/>
      <c r="E5" s="3"/>
      <c r="F5" s="3"/>
      <c r="G5" s="3"/>
    </row>
    <row r="6" spans="1:7" ht="15">
      <c r="A6" s="3" t="s">
        <v>132</v>
      </c>
      <c r="B6" s="3">
        <v>485</v>
      </c>
      <c r="C6" s="95" t="s">
        <v>181</v>
      </c>
      <c r="D6" s="95">
        <v>472</v>
      </c>
      <c r="E6" s="95">
        <v>472</v>
      </c>
      <c r="F6" s="95">
        <v>472</v>
      </c>
      <c r="G6" s="95">
        <v>572</v>
      </c>
    </row>
    <row r="7" spans="1:7" ht="15">
      <c r="A7" s="3" t="s">
        <v>133</v>
      </c>
      <c r="B7" s="3">
        <v>80</v>
      </c>
      <c r="C7" s="95"/>
      <c r="D7" s="95">
        <v>79.5</v>
      </c>
      <c r="E7" s="95">
        <v>79.5</v>
      </c>
      <c r="F7" s="95">
        <v>79.5</v>
      </c>
      <c r="G7" s="95">
        <v>80</v>
      </c>
    </row>
    <row r="8" spans="1:7" ht="15">
      <c r="A8" s="3" t="s">
        <v>134</v>
      </c>
      <c r="B8" s="9">
        <v>3</v>
      </c>
      <c r="C8" s="96"/>
      <c r="D8" s="96">
        <v>4</v>
      </c>
      <c r="E8" s="96">
        <v>3</v>
      </c>
      <c r="F8" s="96">
        <v>57</v>
      </c>
      <c r="G8" s="96">
        <v>57</v>
      </c>
    </row>
    <row r="9" spans="1:7" ht="15">
      <c r="A9" s="97" t="s">
        <v>122</v>
      </c>
      <c r="B9" s="3">
        <v>568</v>
      </c>
      <c r="C9" s="98"/>
      <c r="D9" s="99">
        <v>555</v>
      </c>
      <c r="E9" s="99">
        <v>554</v>
      </c>
      <c r="F9" s="99">
        <f>SUM(F6:F8)</f>
        <v>608.5</v>
      </c>
      <c r="G9" s="99">
        <f>SUM(G6:G8)</f>
        <v>709</v>
      </c>
    </row>
    <row r="10" spans="1:7" ht="15">
      <c r="A10" s="5" t="s">
        <v>135</v>
      </c>
      <c r="B10" s="3"/>
      <c r="C10" s="95"/>
      <c r="D10" s="95"/>
      <c r="E10" s="95"/>
      <c r="F10" s="95"/>
      <c r="G10" s="95"/>
    </row>
    <row r="11" spans="1:7" ht="15">
      <c r="A11" s="3" t="s">
        <v>132</v>
      </c>
      <c r="B11" s="3">
        <v>100</v>
      </c>
      <c r="C11" s="95"/>
      <c r="D11" s="95">
        <v>100</v>
      </c>
      <c r="E11" s="95">
        <v>100</v>
      </c>
      <c r="F11" s="95">
        <v>100</v>
      </c>
      <c r="G11" s="95"/>
    </row>
    <row r="12" spans="1:7" ht="15">
      <c r="A12" s="100" t="s">
        <v>134</v>
      </c>
      <c r="B12" s="3">
        <v>1</v>
      </c>
      <c r="C12" s="95"/>
      <c r="D12" s="101">
        <v>1</v>
      </c>
      <c r="E12" s="101">
        <v>2</v>
      </c>
      <c r="F12" s="101">
        <v>13</v>
      </c>
      <c r="G12" s="101">
        <v>7</v>
      </c>
    </row>
    <row r="13" spans="1:7" ht="15">
      <c r="A13" s="100" t="s">
        <v>182</v>
      </c>
      <c r="B13" s="3">
        <v>0</v>
      </c>
      <c r="C13" s="99"/>
      <c r="D13" s="101">
        <v>0</v>
      </c>
      <c r="E13" s="101">
        <v>0</v>
      </c>
      <c r="F13" s="101">
        <v>0</v>
      </c>
      <c r="G13" s="101">
        <v>0</v>
      </c>
    </row>
    <row r="14" spans="1:7" ht="15">
      <c r="A14" s="100" t="s">
        <v>183</v>
      </c>
      <c r="B14" s="3">
        <v>0</v>
      </c>
      <c r="C14" s="101"/>
      <c r="D14" s="101">
        <v>0</v>
      </c>
      <c r="E14" s="101">
        <v>0</v>
      </c>
      <c r="F14" s="101">
        <v>0</v>
      </c>
      <c r="G14" s="101">
        <v>37</v>
      </c>
    </row>
    <row r="15" spans="1:7" ht="15">
      <c r="A15" s="100" t="s">
        <v>136</v>
      </c>
      <c r="B15" s="3">
        <v>10</v>
      </c>
      <c r="C15" s="96" t="s">
        <v>184</v>
      </c>
      <c r="D15" s="96">
        <v>10</v>
      </c>
      <c r="E15" s="96">
        <v>24</v>
      </c>
      <c r="F15" s="96">
        <v>25</v>
      </c>
      <c r="G15" s="96">
        <v>27</v>
      </c>
    </row>
    <row r="16" spans="1:7" ht="15">
      <c r="A16" s="97" t="s">
        <v>122</v>
      </c>
      <c r="B16" s="102">
        <v>111</v>
      </c>
      <c r="C16" s="103"/>
      <c r="D16" s="103">
        <f>SUM(D11:D15)</f>
        <v>111</v>
      </c>
      <c r="E16" s="103">
        <f>SUM(E11:E15)</f>
        <v>126</v>
      </c>
      <c r="F16" s="103">
        <f>SUM(F11:F15)</f>
        <v>138</v>
      </c>
      <c r="G16" s="103">
        <f>SUM(G12:G15)</f>
        <v>71</v>
      </c>
    </row>
    <row r="17" spans="1:7" ht="15">
      <c r="A17" s="5" t="s">
        <v>137</v>
      </c>
      <c r="B17" s="3">
        <v>679</v>
      </c>
      <c r="C17" s="104"/>
      <c r="D17" s="104">
        <f>+D9+D16</f>
        <v>666</v>
      </c>
      <c r="E17" s="104">
        <f>+E9+E16</f>
        <v>680</v>
      </c>
      <c r="F17" s="104">
        <f>+F9+F16</f>
        <v>746.5</v>
      </c>
      <c r="G17" s="104">
        <f>+G16+G9</f>
        <v>780</v>
      </c>
    </row>
    <row r="18" spans="1:7" ht="15">
      <c r="A18" s="5"/>
      <c r="B18" s="3"/>
      <c r="C18" s="99"/>
      <c r="D18" s="99"/>
      <c r="E18" s="99"/>
      <c r="F18" s="99"/>
      <c r="G18" s="99"/>
    </row>
    <row r="19" spans="1:7" ht="15">
      <c r="A19" s="98" t="s">
        <v>138</v>
      </c>
      <c r="B19" s="3">
        <v>0</v>
      </c>
      <c r="C19" s="99"/>
      <c r="D19" s="99">
        <v>0</v>
      </c>
      <c r="E19" s="99">
        <v>25</v>
      </c>
      <c r="F19" s="99">
        <v>25</v>
      </c>
      <c r="G19" s="99">
        <v>8</v>
      </c>
    </row>
    <row r="20" spans="1:7" ht="15">
      <c r="A20" s="3" t="s">
        <v>32</v>
      </c>
      <c r="B20" s="3">
        <v>129</v>
      </c>
      <c r="C20" s="95"/>
      <c r="D20" s="95">
        <v>114</v>
      </c>
      <c r="E20" s="95">
        <v>24</v>
      </c>
      <c r="F20" s="95">
        <v>6</v>
      </c>
      <c r="G20" s="95">
        <v>7</v>
      </c>
    </row>
    <row r="21" spans="1:7" ht="15">
      <c r="A21" s="3" t="s">
        <v>33</v>
      </c>
      <c r="B21" s="9">
        <v>89</v>
      </c>
      <c r="C21" s="96"/>
      <c r="D21" s="96">
        <v>39</v>
      </c>
      <c r="E21" s="96">
        <v>44</v>
      </c>
      <c r="F21" s="96">
        <v>61</v>
      </c>
      <c r="G21" s="96">
        <v>42</v>
      </c>
    </row>
    <row r="22" spans="1:7" ht="15">
      <c r="A22" s="97" t="s">
        <v>139</v>
      </c>
      <c r="B22" s="3">
        <v>218</v>
      </c>
      <c r="C22" s="105"/>
      <c r="D22" s="99">
        <f>SUM(D19:D21)</f>
        <v>153</v>
      </c>
      <c r="E22" s="99">
        <f>SUM(E19:E21)</f>
        <v>93</v>
      </c>
      <c r="F22" s="99">
        <f>SUM(F19:F21)</f>
        <v>92</v>
      </c>
      <c r="G22" s="99">
        <f>SUM(G19:G21)</f>
        <v>57</v>
      </c>
    </row>
    <row r="23" spans="1:7" ht="15">
      <c r="A23" s="5"/>
      <c r="B23" s="3"/>
      <c r="C23" s="101"/>
      <c r="D23" s="3"/>
      <c r="E23" s="3"/>
      <c r="F23" s="3"/>
      <c r="G23" s="3"/>
    </row>
    <row r="24" spans="1:7" ht="15.75" thickBot="1">
      <c r="A24" s="5" t="s">
        <v>189</v>
      </c>
      <c r="B24" s="3">
        <v>461</v>
      </c>
      <c r="C24" s="106"/>
      <c r="D24" s="106">
        <f>+D17-D22</f>
        <v>513</v>
      </c>
      <c r="E24" s="106">
        <f>+E17-E22</f>
        <v>587</v>
      </c>
      <c r="F24" s="106">
        <v>654</v>
      </c>
      <c r="G24" s="106">
        <f>+G17-G22</f>
        <v>723</v>
      </c>
    </row>
    <row r="25" spans="1:7" ht="15.75" thickTop="1">
      <c r="A25" s="97"/>
      <c r="B25" s="107"/>
      <c r="C25" s="108"/>
      <c r="D25" s="107"/>
      <c r="E25" s="108"/>
      <c r="F25" s="107"/>
      <c r="G25" s="107"/>
    </row>
    <row r="26" spans="1:7" ht="15">
      <c r="A26" s="98" t="s">
        <v>190</v>
      </c>
      <c r="B26" s="98"/>
      <c r="C26" s="99"/>
      <c r="D26" s="98"/>
      <c r="E26" s="99"/>
      <c r="F26" s="98"/>
      <c r="G26" s="98"/>
    </row>
    <row r="27" spans="1:7" ht="15">
      <c r="A27" s="97" t="s">
        <v>196</v>
      </c>
      <c r="B27" s="98"/>
      <c r="C27" s="99"/>
      <c r="D27" s="98"/>
      <c r="E27" s="99"/>
      <c r="F27" s="98"/>
      <c r="G27" s="98"/>
    </row>
    <row r="28" spans="1:7" ht="15">
      <c r="A28" s="3" t="s">
        <v>186</v>
      </c>
      <c r="B28" s="3"/>
      <c r="C28" s="3"/>
      <c r="D28" s="3"/>
      <c r="E28" s="3"/>
      <c r="F28" s="3"/>
      <c r="G28" s="3"/>
    </row>
    <row r="29" spans="1:7" ht="15">
      <c r="A29" s="3" t="s">
        <v>140</v>
      </c>
      <c r="B29" s="3"/>
      <c r="C29" s="3"/>
      <c r="D29" s="3"/>
      <c r="E29" s="3"/>
      <c r="F29" s="3"/>
      <c r="G29" s="3"/>
    </row>
    <row r="30" spans="1:7" ht="15">
      <c r="A30" s="3" t="s">
        <v>185</v>
      </c>
      <c r="B30" s="3"/>
      <c r="C30" s="3"/>
      <c r="D30" s="3"/>
      <c r="E30" s="3"/>
      <c r="F30" s="3"/>
      <c r="G30" s="3"/>
    </row>
    <row r="31" spans="1:7" ht="15">
      <c r="A31" s="3" t="s">
        <v>141</v>
      </c>
      <c r="B31" s="3"/>
      <c r="C31" s="3"/>
      <c r="D31" s="3"/>
      <c r="E31" s="3"/>
      <c r="F31" s="3"/>
      <c r="G31" s="3"/>
    </row>
    <row r="32" spans="1:7" ht="15">
      <c r="A32" s="3" t="s">
        <v>187</v>
      </c>
      <c r="B32" s="3"/>
      <c r="C32" s="3"/>
      <c r="D32" s="3"/>
      <c r="E32" s="3"/>
      <c r="F32" s="3"/>
      <c r="G32" s="3"/>
    </row>
    <row r="33" spans="1:7" ht="15">
      <c r="A33" s="3" t="s">
        <v>188</v>
      </c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5" t="s">
        <v>142</v>
      </c>
      <c r="B35" s="94">
        <v>38260</v>
      </c>
      <c r="D35" s="94">
        <v>38168</v>
      </c>
      <c r="E35" s="94">
        <v>38077</v>
      </c>
      <c r="F35" s="94">
        <v>37986</v>
      </c>
      <c r="G35" s="94">
        <v>37894</v>
      </c>
    </row>
    <row r="36" spans="1:7" ht="15">
      <c r="A36" s="5"/>
      <c r="C36" s="3"/>
      <c r="D36" s="5"/>
      <c r="E36" s="5"/>
      <c r="F36" s="5"/>
      <c r="G36" s="3"/>
    </row>
    <row r="37" spans="1:7" ht="15">
      <c r="A37" s="3" t="s">
        <v>143</v>
      </c>
      <c r="B37" s="109">
        <v>0.56</v>
      </c>
      <c r="C37" s="110"/>
      <c r="D37" s="110">
        <v>0.64</v>
      </c>
      <c r="E37" s="110">
        <v>0.76</v>
      </c>
      <c r="F37" s="110">
        <v>0.87</v>
      </c>
      <c r="G37" s="110">
        <v>0.88</v>
      </c>
    </row>
    <row r="38" spans="1:7" ht="15">
      <c r="A38" s="3" t="s">
        <v>144</v>
      </c>
      <c r="B38" s="109">
        <v>0.45</v>
      </c>
      <c r="D38" s="110">
        <v>0.46</v>
      </c>
      <c r="E38" s="110">
        <v>0.44</v>
      </c>
      <c r="F38" s="110">
        <v>0.4</v>
      </c>
      <c r="G38" s="110">
        <v>0.4</v>
      </c>
    </row>
    <row r="39" spans="2:7" ht="15">
      <c r="B39" s="110"/>
      <c r="C39" s="110"/>
      <c r="D39" s="110"/>
      <c r="E39" s="110"/>
      <c r="F39" s="110"/>
      <c r="G39" s="110"/>
    </row>
    <row r="40" spans="1:7" ht="15">
      <c r="A40" s="3"/>
      <c r="B40" s="109"/>
      <c r="C40" s="3"/>
      <c r="D40" s="109"/>
      <c r="E40" s="109"/>
      <c r="F40" s="109"/>
      <c r="G40" s="109"/>
    </row>
    <row r="41" spans="1:7" s="1" customFormat="1" ht="15">
      <c r="A41" s="111" t="s">
        <v>145</v>
      </c>
      <c r="B41" s="112"/>
      <c r="C41" s="112"/>
      <c r="D41" s="112"/>
      <c r="E41" s="112"/>
      <c r="F41" s="112"/>
      <c r="G41" s="112"/>
    </row>
    <row r="42" spans="1:7" s="1" customFormat="1" ht="15">
      <c r="A42" s="112"/>
      <c r="B42" s="112"/>
      <c r="C42" s="112"/>
      <c r="D42" s="112"/>
      <c r="E42" s="112"/>
      <c r="F42" s="112"/>
      <c r="G42" s="112"/>
    </row>
    <row r="43" spans="1:7" s="1" customFormat="1" ht="15">
      <c r="A43" s="112"/>
      <c r="B43" s="112" t="s">
        <v>146</v>
      </c>
      <c r="C43" s="112"/>
      <c r="D43" s="112"/>
      <c r="E43" s="112"/>
      <c r="F43" s="112"/>
      <c r="G43" s="112"/>
    </row>
    <row r="44" spans="1:7" s="1" customFormat="1" ht="15">
      <c r="A44" s="112" t="s">
        <v>147</v>
      </c>
      <c r="B44" s="113" t="s">
        <v>148</v>
      </c>
      <c r="C44" s="113"/>
      <c r="D44" s="113"/>
      <c r="E44" s="113"/>
      <c r="F44" s="113"/>
      <c r="G44" s="113"/>
    </row>
    <row r="45" spans="1:7" s="1" customFormat="1" ht="15">
      <c r="A45" s="112"/>
      <c r="B45" s="112" t="s">
        <v>149</v>
      </c>
      <c r="C45" s="112"/>
      <c r="D45" s="112"/>
      <c r="E45" s="112"/>
      <c r="F45" s="112"/>
      <c r="G45" s="112"/>
    </row>
    <row r="46" spans="1:7" s="1" customFormat="1" ht="15">
      <c r="A46" s="112"/>
      <c r="B46" s="112"/>
      <c r="C46" s="112"/>
      <c r="D46" s="112"/>
      <c r="E46" s="112"/>
      <c r="F46" s="112"/>
      <c r="G46" s="112"/>
    </row>
    <row r="47" spans="1:7" s="1" customFormat="1" ht="15">
      <c r="A47" s="112"/>
      <c r="B47" s="112" t="s">
        <v>149</v>
      </c>
      <c r="C47" s="112"/>
      <c r="D47" s="112"/>
      <c r="E47" s="112"/>
      <c r="F47" s="112"/>
      <c r="G47" s="112"/>
    </row>
    <row r="48" spans="1:7" s="1" customFormat="1" ht="15">
      <c r="A48" s="112" t="s">
        <v>150</v>
      </c>
      <c r="B48" s="113" t="s">
        <v>151</v>
      </c>
      <c r="C48" s="113"/>
      <c r="D48" s="113"/>
      <c r="E48" s="113"/>
      <c r="F48" s="113"/>
      <c r="G48" s="113"/>
    </row>
    <row r="49" spans="1:7" s="1" customFormat="1" ht="15">
      <c r="A49" s="112"/>
      <c r="B49" s="112" t="s">
        <v>152</v>
      </c>
      <c r="C49" s="112"/>
      <c r="D49" s="112"/>
      <c r="E49" s="112"/>
      <c r="F49" s="112"/>
      <c r="G49" s="112"/>
    </row>
    <row r="50" spans="1:7" s="1" customFormat="1" ht="15">
      <c r="A50" s="112"/>
      <c r="B50" s="112"/>
      <c r="C50" s="112"/>
      <c r="D50" s="112"/>
      <c r="E50" s="112"/>
      <c r="F50" s="112"/>
      <c r="G50" s="112"/>
    </row>
  </sheetData>
  <printOptions/>
  <pageMargins left="0.46" right="0.2362204724409449" top="0.5511811023622047" bottom="0.551181102362204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 Communications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KPI19436</dc:creator>
  <cp:keywords/>
  <dc:description/>
  <cp:lastModifiedBy>MRU11582</cp:lastModifiedBy>
  <cp:lastPrinted>2004-10-25T10:00:24Z</cp:lastPrinted>
  <dcterms:created xsi:type="dcterms:W3CDTF">2004-04-23T11:24:11Z</dcterms:created>
  <dcterms:modified xsi:type="dcterms:W3CDTF">2004-10-27T17:49:49Z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1128110845</vt:i4>
  </property>
  <property fmtid="{D5CDD505-2E9C-101B-9397-08002B2CF9AE}" pid="3" name="_EmailSubject">
    <vt:lpwstr>ne excelit</vt:lpwstr>
  </property>
  <property fmtid="{D5CDD505-2E9C-101B-9397-08002B2CF9AE}" pid="4" name="_AuthorEmail">
    <vt:lpwstr>Marianna.Rumbin@elisa.fi</vt:lpwstr>
  </property>
  <property fmtid="{D5CDD505-2E9C-101B-9397-08002B2CF9AE}" pid="5" name="_AuthorEmailDisplayName">
    <vt:lpwstr>Rumbin Marianna</vt:lpwstr>
  </property>
  <property fmtid="{D5CDD505-2E9C-101B-9397-08002B2CF9AE}" pid="6" name="_PreviousAdHocReviewCycleID">
    <vt:i4>345227310</vt:i4>
  </property>
</Properties>
</file>